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RichardTeePiano\Desktop\tmp2\"/>
    </mc:Choice>
  </mc:AlternateContent>
  <xr:revisionPtr revIDLastSave="0" documentId="13_ncr:1_{B01D6F8B-8D2A-4573-9264-64DEEA00D7B2}" xr6:coauthVersionLast="47" xr6:coauthVersionMax="47" xr10:uidLastSave="{00000000-0000-0000-0000-000000000000}"/>
  <bookViews>
    <workbookView xWindow="0" yWindow="135" windowWidth="19200" windowHeight="8445" xr2:uid="{00000000-000D-0000-FFFF-FFFF00000000}"/>
  </bookViews>
  <sheets>
    <sheet name="PDF用" sheetId="11" r:id="rId1"/>
    <sheet name="並べ替え用01" sheetId="17" r:id="rId2"/>
    <sheet name="三菱シンクタンクの数字とAmazonとの違い＿パスタ乾麺"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3" l="1"/>
  <c r="D25" i="3"/>
  <c r="F26" i="3"/>
  <c r="D26" i="3"/>
  <c r="C18" i="3"/>
  <c r="G19" i="3"/>
  <c r="H19" i="3" s="1"/>
  <c r="G20" i="3"/>
  <c r="H20" i="3" s="1"/>
  <c r="D20" i="3"/>
  <c r="D19" i="3"/>
  <c r="K49" i="17"/>
  <c r="G49" i="17"/>
  <c r="E49" i="17"/>
  <c r="K48" i="17"/>
  <c r="G48" i="17"/>
  <c r="E48" i="17"/>
  <c r="K47" i="17"/>
  <c r="G47" i="17"/>
  <c r="E47" i="17"/>
  <c r="K46" i="17"/>
  <c r="G46" i="17"/>
  <c r="E46" i="17"/>
  <c r="K45" i="17"/>
  <c r="G45" i="17"/>
  <c r="E45" i="17"/>
  <c r="K44" i="17"/>
  <c r="G44" i="17"/>
  <c r="E44" i="17"/>
  <c r="K43" i="17"/>
  <c r="G43" i="17"/>
  <c r="E43" i="17"/>
  <c r="K42" i="17"/>
  <c r="G42" i="17"/>
  <c r="E42" i="17"/>
  <c r="K41" i="17"/>
  <c r="G41" i="17"/>
  <c r="E41" i="17"/>
  <c r="K40" i="17"/>
  <c r="G40" i="17"/>
  <c r="E40" i="17"/>
  <c r="K39" i="17"/>
  <c r="G39" i="17"/>
  <c r="E39" i="17"/>
  <c r="K38" i="17"/>
  <c r="G38" i="17"/>
  <c r="E38" i="17"/>
  <c r="K37" i="17"/>
  <c r="G37" i="17"/>
  <c r="E37" i="17"/>
  <c r="K36" i="17"/>
  <c r="G36" i="17"/>
  <c r="E36" i="17"/>
  <c r="K35" i="17"/>
  <c r="G35" i="17"/>
  <c r="E35" i="17"/>
  <c r="K34" i="17"/>
  <c r="G34" i="17"/>
  <c r="E34" i="17"/>
  <c r="K33" i="17"/>
  <c r="G33" i="17"/>
  <c r="E33" i="17"/>
  <c r="K32" i="17"/>
  <c r="G32" i="17"/>
  <c r="E32" i="17"/>
  <c r="K31" i="17"/>
  <c r="G31" i="17"/>
  <c r="E31" i="17"/>
  <c r="K30" i="17"/>
  <c r="G30" i="17"/>
  <c r="E30" i="17"/>
  <c r="K29" i="17"/>
  <c r="G29" i="17"/>
  <c r="E29" i="17"/>
  <c r="K28" i="17"/>
  <c r="G28" i="17"/>
  <c r="E28" i="17"/>
  <c r="K27" i="17"/>
  <c r="G27" i="17"/>
  <c r="E27" i="17"/>
  <c r="K26" i="17"/>
  <c r="G26" i="17"/>
  <c r="E26" i="17"/>
  <c r="K25" i="17"/>
  <c r="G25" i="17"/>
  <c r="E25" i="17"/>
  <c r="K24" i="17"/>
  <c r="G24" i="17"/>
  <c r="E24" i="17"/>
  <c r="K23" i="17"/>
  <c r="G23" i="17"/>
  <c r="E23" i="17"/>
  <c r="K22" i="17"/>
  <c r="G22" i="17"/>
  <c r="E22" i="17"/>
  <c r="K21" i="17"/>
  <c r="G21" i="17"/>
  <c r="E21" i="17"/>
  <c r="K20" i="17"/>
  <c r="G20" i="17"/>
  <c r="E20" i="17"/>
  <c r="K19" i="17"/>
  <c r="G19" i="17"/>
  <c r="E19" i="17"/>
  <c r="K18" i="17"/>
  <c r="G18" i="17"/>
  <c r="E18" i="17"/>
  <c r="K17" i="17"/>
  <c r="G17" i="17"/>
  <c r="E17" i="17"/>
  <c r="K16" i="17"/>
  <c r="G16" i="17"/>
  <c r="E16" i="17"/>
  <c r="K15" i="17"/>
  <c r="G15" i="17"/>
  <c r="E15" i="17"/>
  <c r="K14" i="17"/>
  <c r="G14" i="17"/>
  <c r="E14" i="17"/>
  <c r="K13" i="17"/>
  <c r="G13" i="17"/>
  <c r="E13" i="17"/>
  <c r="K12" i="17"/>
  <c r="G12" i="17"/>
  <c r="E12" i="17"/>
  <c r="K11" i="17"/>
  <c r="G11" i="17"/>
  <c r="E11" i="17"/>
  <c r="K10" i="17"/>
  <c r="G10" i="17"/>
  <c r="E10" i="17"/>
  <c r="K9" i="17"/>
  <c r="G9" i="17"/>
  <c r="E9" i="17"/>
  <c r="K8" i="17"/>
  <c r="G8" i="17"/>
  <c r="E8" i="17"/>
  <c r="K7" i="17"/>
  <c r="G7" i="17"/>
  <c r="E7" i="17"/>
  <c r="K54" i="11"/>
  <c r="G54" i="11"/>
  <c r="E54" i="11"/>
  <c r="K41" i="11"/>
  <c r="G41" i="11"/>
  <c r="E41" i="11"/>
  <c r="G40" i="11"/>
  <c r="G52" i="11"/>
  <c r="E52" i="11"/>
  <c r="K52" i="11"/>
  <c r="K53" i="11"/>
  <c r="G53" i="11"/>
  <c r="E53" i="11"/>
  <c r="K60" i="11"/>
  <c r="G60" i="11"/>
  <c r="E60" i="11"/>
  <c r="K59" i="11"/>
  <c r="G59" i="11"/>
  <c r="E59" i="11"/>
  <c r="K58" i="11"/>
  <c r="G58" i="11"/>
  <c r="E58" i="11"/>
  <c r="K57" i="11"/>
  <c r="G57" i="11"/>
  <c r="E57" i="11"/>
  <c r="K56" i="11"/>
  <c r="G56" i="11"/>
  <c r="E56" i="11"/>
  <c r="K55" i="11"/>
  <c r="G55" i="11"/>
  <c r="E55" i="11"/>
  <c r="K51" i="11"/>
  <c r="G51" i="11"/>
  <c r="E51" i="11"/>
  <c r="K50" i="11"/>
  <c r="G50" i="11"/>
  <c r="E50" i="11"/>
  <c r="K49" i="11"/>
  <c r="G49" i="11"/>
  <c r="E49" i="11"/>
  <c r="K48" i="11"/>
  <c r="G48" i="11"/>
  <c r="E48" i="11"/>
  <c r="K47" i="11"/>
  <c r="G47" i="11"/>
  <c r="E47" i="11"/>
  <c r="K46" i="11"/>
  <c r="G46" i="11"/>
  <c r="E46" i="11"/>
  <c r="K45" i="11"/>
  <c r="G45" i="11"/>
  <c r="E45" i="11"/>
  <c r="K44" i="11"/>
  <c r="G44" i="11"/>
  <c r="E44" i="11"/>
  <c r="K43" i="11"/>
  <c r="G43" i="11"/>
  <c r="E43" i="11"/>
  <c r="K42" i="11"/>
  <c r="G42" i="11"/>
  <c r="E42" i="11"/>
  <c r="K40" i="11"/>
  <c r="E40" i="11"/>
  <c r="K39" i="11"/>
  <c r="G39" i="11"/>
  <c r="E39" i="11"/>
  <c r="K38" i="11"/>
  <c r="G38" i="11"/>
  <c r="E38" i="11"/>
  <c r="K37" i="11"/>
  <c r="G37" i="11"/>
  <c r="E37" i="11"/>
  <c r="K36" i="11"/>
  <c r="G36" i="11"/>
  <c r="E36" i="11"/>
  <c r="K35" i="11"/>
  <c r="G35" i="11"/>
  <c r="E35" i="11"/>
  <c r="K34" i="11"/>
  <c r="G34" i="11"/>
  <c r="E34" i="11"/>
  <c r="K33" i="11"/>
  <c r="G33" i="11"/>
  <c r="E33" i="11"/>
  <c r="K32" i="11"/>
  <c r="G32" i="11"/>
  <c r="E32" i="11"/>
  <c r="K31" i="11"/>
  <c r="G31" i="11"/>
  <c r="E31" i="11"/>
  <c r="K30" i="11"/>
  <c r="G30" i="11"/>
  <c r="E30" i="11"/>
  <c r="K29" i="11"/>
  <c r="G29" i="11"/>
  <c r="E29" i="11"/>
  <c r="K28" i="11"/>
  <c r="G28" i="11"/>
  <c r="E28" i="11"/>
  <c r="K27" i="11"/>
  <c r="G27" i="11"/>
  <c r="E27" i="11"/>
  <c r="K26" i="11"/>
  <c r="G26" i="11"/>
  <c r="E26" i="11"/>
  <c r="K25" i="11"/>
  <c r="G25" i="11"/>
  <c r="E25" i="11"/>
  <c r="K24" i="11"/>
  <c r="G24" i="11"/>
  <c r="E24" i="11"/>
  <c r="K23" i="11"/>
  <c r="G23" i="11"/>
  <c r="E23" i="11"/>
  <c r="K22" i="11"/>
  <c r="G22" i="11"/>
  <c r="E22" i="11"/>
  <c r="K21" i="11"/>
  <c r="G21" i="11"/>
  <c r="E21" i="11"/>
  <c r="K20" i="11"/>
  <c r="G20" i="11"/>
  <c r="E20" i="11"/>
  <c r="K19" i="11"/>
  <c r="G19" i="11"/>
  <c r="E19" i="11"/>
  <c r="K18" i="11"/>
  <c r="G18" i="11"/>
  <c r="E18" i="11"/>
  <c r="E14" i="3"/>
  <c r="I14" i="3"/>
  <c r="I15" i="3"/>
  <c r="F14" i="3"/>
  <c r="G14" i="3"/>
  <c r="J14" i="3"/>
  <c r="K14" i="3"/>
  <c r="E15" i="3"/>
  <c r="F15" i="3"/>
  <c r="G15" i="3"/>
  <c r="H15" i="3"/>
  <c r="J15" i="3"/>
  <c r="K15" i="3"/>
  <c r="D15" i="3"/>
  <c r="C15" i="3"/>
  <c r="D14" i="3"/>
  <c r="C14" i="3"/>
  <c r="D18" i="3" l="1"/>
  <c r="H21" i="3"/>
  <c r="H22" i="3" s="1"/>
  <c r="H23" i="3" s="1"/>
  <c r="H24" i="3" s="1"/>
  <c r="J24" i="3" s="1"/>
  <c r="D21" i="3" l="1"/>
  <c r="D22" i="3" s="1"/>
  <c r="D24" i="3" l="1"/>
  <c r="D23" i="3"/>
</calcChain>
</file>

<file path=xl/sharedStrings.xml><?xml version="1.0" encoding="utf-8"?>
<sst xmlns="http://schemas.openxmlformats.org/spreadsheetml/2006/main" count="149" uniqueCount="96">
  <si>
    <t>炊き茹でその他による倍率　②</t>
    <rPh sb="0" eb="1">
      <t>タ</t>
    </rPh>
    <rPh sb="2" eb="3">
      <t>ユ</t>
    </rPh>
    <rPh sb="6" eb="7">
      <t>タ</t>
    </rPh>
    <rPh sb="10" eb="12">
      <t>バイリツ</t>
    </rPh>
    <phoneticPr fontId="1"/>
  </si>
  <si>
    <t>総額　　　　　　　　　　　③</t>
    <rPh sb="0" eb="2">
      <t>ソウガク</t>
    </rPh>
    <phoneticPr fontId="2"/>
  </si>
  <si>
    <t>1gあたり円　　　　　　　　④＝③÷(①×②)</t>
    <rPh sb="5" eb="6">
      <t>エン</t>
    </rPh>
    <phoneticPr fontId="2"/>
  </si>
  <si>
    <t>100gあたり円　　　　　　　⑤＝③÷(①×②)×100</t>
    <phoneticPr fontId="2"/>
  </si>
  <si>
    <t>総重量(g)　　　　　　  　　①</t>
    <rPh sb="0" eb="3">
      <t>ソウジュウリョウ</t>
    </rPh>
    <phoneticPr fontId="2"/>
  </si>
  <si>
    <t>素材のままでの比較</t>
    <rPh sb="0" eb="2">
      <t>ソザイ</t>
    </rPh>
    <rPh sb="7" eb="9">
      <t>ヒカク</t>
    </rPh>
    <phoneticPr fontId="1"/>
  </si>
  <si>
    <t>パスタ乾麺
膨張率約2.3倍</t>
    <rPh sb="3" eb="5">
      <t>カンメン</t>
    </rPh>
    <rPh sb="6" eb="9">
      <t>ボウチョウリツ</t>
    </rPh>
    <rPh sb="9" eb="10">
      <t>ヤク</t>
    </rPh>
    <rPh sb="13" eb="14">
      <t>バイ</t>
    </rPh>
    <phoneticPr fontId="2"/>
  </si>
  <si>
    <t>精米
膨張率約2.3倍</t>
    <rPh sb="0" eb="2">
      <t>セイマイ</t>
    </rPh>
    <phoneticPr fontId="2"/>
  </si>
  <si>
    <t>市販食パン
６枚切り1枚</t>
    <rPh sb="0" eb="2">
      <t>シハン</t>
    </rPh>
    <rPh sb="2" eb="3">
      <t>ショク</t>
    </rPh>
    <rPh sb="7" eb="9">
      <t>マイギ</t>
    </rPh>
    <rPh sb="11" eb="12">
      <t>マイ</t>
    </rPh>
    <phoneticPr fontId="2"/>
  </si>
  <si>
    <t>市販うどん
1袋</t>
    <rPh sb="0" eb="2">
      <t>シハン</t>
    </rPh>
    <rPh sb="7" eb="8">
      <t>フクロ</t>
    </rPh>
    <phoneticPr fontId="2"/>
  </si>
  <si>
    <t>※ガス代、保温電気代、その他、入ってません。</t>
    <rPh sb="3" eb="4">
      <t>ダイ</t>
    </rPh>
    <rPh sb="5" eb="7">
      <t>ホオン</t>
    </rPh>
    <rPh sb="7" eb="10">
      <t>デンキダイ</t>
    </rPh>
    <rPh sb="13" eb="14">
      <t>タ</t>
    </rPh>
    <rPh sb="15" eb="16">
      <t>ハイ</t>
    </rPh>
    <phoneticPr fontId="1"/>
  </si>
  <si>
    <t>すぐに食べられる状態での比較</t>
    <rPh sb="3" eb="4">
      <t>タ</t>
    </rPh>
    <rPh sb="8" eb="10">
      <t>ジョウタイ</t>
    </rPh>
    <rPh sb="12" eb="14">
      <t>ヒカク</t>
    </rPh>
    <phoneticPr fontId="1"/>
  </si>
  <si>
    <t xml:space="preserve">
総重量(g)
①
</t>
    <rPh sb="1" eb="4">
      <t>ソウジュウリョウ</t>
    </rPh>
    <phoneticPr fontId="2"/>
  </si>
  <si>
    <t xml:space="preserve">
総額
(税込)
③
</t>
    <rPh sb="1" eb="3">
      <t>ソウガク</t>
    </rPh>
    <rPh sb="5" eb="7">
      <t>ゼイコ</t>
    </rPh>
    <phoneticPr fontId="2"/>
  </si>
  <si>
    <t xml:space="preserve">
1gあたりの金額
④＝③÷(①×②)
</t>
    <phoneticPr fontId="2"/>
  </si>
  <si>
    <t>連番</t>
    <rPh sb="0" eb="2">
      <t>レンバン</t>
    </rPh>
    <phoneticPr fontId="1"/>
  </si>
  <si>
    <t>https://www.facebook.com/photo/?fbid=1200475611423839&amp;set=1%E9%A3%9F%E3%81%82%E3%81%9F%E3%82%8A%E3%81%AE%E4%BE%A1%E6%A0%BC%E3%82%B3%E3%83%A1%E3%81%8C%E3%83%91%E3%83%B3%E3%81%AE2%E5%80%8Dhttpswwwnikkeicomarticledgxzqoub091lg0z00c25a4000000n_ciddsprm14</t>
    <phoneticPr fontId="1"/>
  </si>
  <si>
    <t>https://www.nikkei.com/article/DGXZQOUB091LG0Z00C25A4000000/?n_cid=DSPRM1489&amp;fbclid=IwY2xjawJ_tK5leHRuA2FlbQIxMABicmlkETBOQzBhZGF0dGRTalB3VFJXAR66lD-Vjnzi0KQDMcuebwM49rbRCTTPlVm76ndXEOJREQq3gE-4BIaPCMzadQ_aem_s13wfJ7XW56Sr7uujXc4Og</t>
    <phoneticPr fontId="1"/>
  </si>
  <si>
    <t>日本経済新聞：｢1食｣のコメ価格、パンの2倍　小麦製品の割安さに注目</t>
    <rPh sb="0" eb="2">
      <t>ニッポン</t>
    </rPh>
    <rPh sb="2" eb="4">
      <t>ケイザイ</t>
    </rPh>
    <rPh sb="4" eb="6">
      <t>シンブン</t>
    </rPh>
    <phoneticPr fontId="1"/>
  </si>
  <si>
    <t>この記事のグラフはどうやら三菱総合研究所（MRI）が作ったコタツ記事や総務省のデータを参考に作ったらしいです。</t>
    <rPh sb="2" eb="4">
      <t>キジ</t>
    </rPh>
    <rPh sb="15" eb="17">
      <t>ソウゴウ</t>
    </rPh>
    <rPh sb="17" eb="20">
      <t>ケンキュウショ</t>
    </rPh>
    <rPh sb="26" eb="27">
      <t>ツク</t>
    </rPh>
    <rPh sb="32" eb="34">
      <t>キジ</t>
    </rPh>
    <rPh sb="35" eb="38">
      <t>ソウムショウ</t>
    </rPh>
    <rPh sb="43" eb="45">
      <t>サンコウ</t>
    </rPh>
    <rPh sb="46" eb="47">
      <t>ツク</t>
    </rPh>
    <phoneticPr fontId="1"/>
  </si>
  <si>
    <t>https://www.mri.co.jp/knowledge/column/20250403.html</t>
    <phoneticPr fontId="1"/>
  </si>
  <si>
    <t xml:space="preserve">
指定グラム数
</t>
    <rPh sb="1" eb="3">
      <t>シテイ</t>
    </rPh>
    <rPh sb="6" eb="7">
      <t>スウ</t>
    </rPh>
    <phoneticPr fontId="2"/>
  </si>
  <si>
    <t xml:space="preserve">
指定グラムあたりの金額(税込み)
</t>
    <rPh sb="1" eb="3">
      <t>シテイ</t>
    </rPh>
    <rPh sb="10" eb="11">
      <t>ガク</t>
    </rPh>
    <rPh sb="12" eb="14">
      <t>ゼイコ</t>
    </rPh>
    <phoneticPr fontId="2"/>
  </si>
  <si>
    <t>シンクタンクの記事→</t>
    <rPh sb="7" eb="9">
      <t>キジ</t>
    </rPh>
    <phoneticPr fontId="1"/>
  </si>
  <si>
    <t>近所のスーパーの実勢店頭価格の精米　　　あいちのかおり</t>
    <rPh sb="8" eb="10">
      <t>ジッセイ</t>
    </rPh>
    <rPh sb="10" eb="12">
      <t>テントウ</t>
    </rPh>
    <rPh sb="12" eb="14">
      <t>カカク</t>
    </rPh>
    <rPh sb="15" eb="17">
      <t>セイマイ</t>
    </rPh>
    <phoneticPr fontId="1"/>
  </si>
  <si>
    <t>近所のスーパーの実勢店頭価格の食パン　　　ダブルソフト厚切り３枚　</t>
    <rPh sb="8" eb="10">
      <t>ジッセイ</t>
    </rPh>
    <rPh sb="10" eb="12">
      <t>テントウ</t>
    </rPh>
    <rPh sb="12" eb="14">
      <t>カカク</t>
    </rPh>
    <rPh sb="15" eb="16">
      <t>ショク</t>
    </rPh>
    <rPh sb="27" eb="29">
      <t>アツギ</t>
    </rPh>
    <rPh sb="31" eb="32">
      <t>マイ</t>
    </rPh>
    <phoneticPr fontId="1"/>
  </si>
  <si>
    <t>近所のスーパーの実勢店頭価格の袋めん（ゆで）　　　ゆでうどん3袋セット</t>
    <rPh sb="8" eb="10">
      <t>ジッセイ</t>
    </rPh>
    <rPh sb="10" eb="12">
      <t>テントウ</t>
    </rPh>
    <rPh sb="12" eb="14">
      <t>カカク</t>
    </rPh>
    <rPh sb="15" eb="16">
      <t>フクロ</t>
    </rPh>
    <rPh sb="31" eb="32">
      <t>フクロ</t>
    </rPh>
    <phoneticPr fontId="1"/>
  </si>
  <si>
    <r>
      <t xml:space="preserve">
100gあたりの金額
(税込み)
</t>
    </r>
    <r>
      <rPr>
        <b/>
        <u/>
        <sz val="11"/>
        <color rgb="FF0000FF"/>
        <rFont val="Yu Gothic"/>
        <family val="3"/>
        <charset val="128"/>
        <scheme val="minor"/>
      </rPr>
      <t>店頭での暗算用計算式</t>
    </r>
    <r>
      <rPr>
        <sz val="11"/>
        <color theme="1"/>
        <rFont val="Yu Gothic"/>
        <family val="2"/>
        <scheme val="minor"/>
      </rPr>
      <t xml:space="preserve">
⑤＝③÷(①×②)×100
</t>
    </r>
    <rPh sb="9" eb="11">
      <t>キンガク</t>
    </rPh>
    <rPh sb="13" eb="15">
      <t>ゼイコ</t>
    </rPh>
    <rPh sb="18" eb="20">
      <t>テントウ</t>
    </rPh>
    <rPh sb="22" eb="24">
      <t>アンザン</t>
    </rPh>
    <rPh sb="24" eb="25">
      <t>ヨウ</t>
    </rPh>
    <rPh sb="25" eb="28">
      <t>ケイサンシキ</t>
    </rPh>
    <phoneticPr fontId="2"/>
  </si>
  <si>
    <t>近所のスーパーの実勢店頭価格の袋めん（ゆで）　　　マルちゃん焼きそば（魔法の粉ソース除外）</t>
    <rPh sb="8" eb="10">
      <t>ジッセイ</t>
    </rPh>
    <rPh sb="10" eb="12">
      <t>テントウ</t>
    </rPh>
    <rPh sb="12" eb="14">
      <t>カカク</t>
    </rPh>
    <rPh sb="15" eb="16">
      <t>フクロ</t>
    </rPh>
    <rPh sb="30" eb="31">
      <t>ヤ</t>
    </rPh>
    <rPh sb="35" eb="37">
      <t>マホウ</t>
    </rPh>
    <rPh sb="38" eb="39">
      <t>コナ</t>
    </rPh>
    <rPh sb="42" eb="44">
      <t>ジョガイ</t>
    </rPh>
    <phoneticPr fontId="1"/>
  </si>
  <si>
    <t>近所のスーパーの実勢店頭価格のパスタ　　　オーマイもちっとおいしいスパゲティ（早ゆでじゃない）　</t>
    <rPh sb="8" eb="10">
      <t>ジッセイ</t>
    </rPh>
    <rPh sb="10" eb="12">
      <t>テントウ</t>
    </rPh>
    <rPh sb="12" eb="14">
      <t>カカク</t>
    </rPh>
    <phoneticPr fontId="1"/>
  </si>
  <si>
    <r>
      <rPr>
        <b/>
        <sz val="11"/>
        <color rgb="FF0000FF"/>
        <rFont val="Yu Gothic"/>
        <family val="3"/>
        <charset val="128"/>
        <scheme val="minor"/>
      </rPr>
      <t>（三菱総合研究所というシンクタンクのWeb記事データ）</t>
    </r>
    <r>
      <rPr>
        <sz val="11"/>
        <color theme="1"/>
        <rFont val="Yu Gothic"/>
        <family val="2"/>
        <scheme val="minor"/>
      </rPr>
      <t>調理パスタ・乾麺？のこと？量少ない方</t>
    </r>
    <rPh sb="1" eb="3">
      <t>ミツビシ</t>
    </rPh>
    <rPh sb="3" eb="5">
      <t>ソウゴウ</t>
    </rPh>
    <rPh sb="5" eb="8">
      <t>ケンキュウジョ</t>
    </rPh>
    <rPh sb="27" eb="29">
      <t>チョウリ</t>
    </rPh>
    <rPh sb="40" eb="41">
      <t>リョウ</t>
    </rPh>
    <rPh sb="41" eb="42">
      <t>スク</t>
    </rPh>
    <rPh sb="44" eb="45">
      <t>ホウ</t>
    </rPh>
    <phoneticPr fontId="2"/>
  </si>
  <si>
    <r>
      <rPr>
        <b/>
        <sz val="11"/>
        <color rgb="FF0000FF"/>
        <rFont val="Yu Gothic"/>
        <family val="3"/>
        <charset val="128"/>
        <scheme val="minor"/>
      </rPr>
      <t>（三菱総合研究所シンクタンクのWeb記事データがベース）</t>
    </r>
    <r>
      <rPr>
        <sz val="11"/>
        <color theme="1"/>
        <rFont val="Yu Gothic"/>
        <family val="2"/>
        <scheme val="minor"/>
      </rPr>
      <t>（精米からの膨張率約2.3倍）　炊きたてごはん換算</t>
    </r>
    <rPh sb="44" eb="45">
      <t>タ</t>
    </rPh>
    <rPh sb="51" eb="53">
      <t>カンサン</t>
    </rPh>
    <phoneticPr fontId="2"/>
  </si>
  <si>
    <r>
      <rPr>
        <b/>
        <sz val="11"/>
        <color rgb="FF0000FF"/>
        <rFont val="Yu Gothic"/>
        <family val="3"/>
        <charset val="128"/>
        <scheme val="minor"/>
      </rPr>
      <t>（三菱総合研究所シンクタンクのWeb記事データがベース）</t>
    </r>
    <r>
      <rPr>
        <sz val="11"/>
        <color theme="1"/>
        <rFont val="Yu Gothic"/>
        <family val="2"/>
        <scheme val="minor"/>
      </rPr>
      <t>（乾麺からの膨張率約2.3倍）　茹で上げパスタ換算</t>
    </r>
    <rPh sb="29" eb="31">
      <t>カンメン</t>
    </rPh>
    <rPh sb="44" eb="45">
      <t>ユ</t>
    </rPh>
    <rPh sb="46" eb="47">
      <t>ア</t>
    </rPh>
    <rPh sb="51" eb="53">
      <t>カンサン</t>
    </rPh>
    <phoneticPr fontId="2"/>
  </si>
  <si>
    <t xml:space="preserve">
炊き・茹で・その他による膨張等の倍率（係数？）
②
</t>
    <rPh sb="0" eb="1">
      <t>タ</t>
    </rPh>
    <rPh sb="8" eb="9">
      <t>タ</t>
    </rPh>
    <rPh sb="13" eb="15">
      <t>ボウチョウ</t>
    </rPh>
    <rPh sb="15" eb="16">
      <t>トウ</t>
    </rPh>
    <rPh sb="17" eb="19">
      <t>バイリツ</t>
    </rPh>
    <rPh sb="19" eb="21">
      <t>ケイスウ</t>
    </rPh>
    <phoneticPr fontId="1"/>
  </si>
  <si>
    <r>
      <rPr>
        <b/>
        <sz val="11"/>
        <color rgb="FF0000FF"/>
        <rFont val="Yu Gothic"/>
        <family val="3"/>
        <charset val="128"/>
        <scheme val="minor"/>
      </rPr>
      <t>（三菱総合研究所シンクタンクのWeb記事データがベース）</t>
    </r>
    <r>
      <rPr>
        <sz val="11"/>
        <color theme="1"/>
        <rFont val="Yu Gothic"/>
        <family val="2"/>
        <scheme val="minor"/>
      </rPr>
      <t>150gでの計算なので倍率無し　炊きたてごはん換算</t>
    </r>
    <rPh sb="34" eb="36">
      <t>ケイサン</t>
    </rPh>
    <rPh sb="39" eb="41">
      <t>バイリツ</t>
    </rPh>
    <rPh sb="41" eb="42">
      <t>ナ</t>
    </rPh>
    <rPh sb="44" eb="45">
      <t>タ</t>
    </rPh>
    <rPh sb="51" eb="53">
      <t>カンサン</t>
    </rPh>
    <phoneticPr fontId="2"/>
  </si>
  <si>
    <r>
      <rPr>
        <b/>
        <sz val="11"/>
        <color rgb="FF0000FF"/>
        <rFont val="Yu Gothic"/>
        <family val="3"/>
        <charset val="128"/>
        <scheme val="minor"/>
      </rPr>
      <t>シンクタンクが言う？　</t>
    </r>
    <r>
      <rPr>
        <sz val="11"/>
        <color theme="1"/>
        <rFont val="Yu Gothic"/>
        <family val="2"/>
        <scheme val="minor"/>
      </rPr>
      <t>近所のスーパーの実勢店頭価格の</t>
    </r>
    <r>
      <rPr>
        <b/>
        <sz val="11"/>
        <color rgb="FFFF0000"/>
        <rFont val="Yu Gothic"/>
        <family val="3"/>
        <charset val="128"/>
        <scheme val="minor"/>
      </rPr>
      <t>調理済み</t>
    </r>
    <r>
      <rPr>
        <b/>
        <sz val="11"/>
        <rFont val="Yu Gothic"/>
        <family val="3"/>
        <charset val="128"/>
        <scheme val="minor"/>
      </rPr>
      <t>パスタ80g換算</t>
    </r>
    <r>
      <rPr>
        <sz val="11"/>
        <color theme="1"/>
        <rFont val="Yu Gothic"/>
        <family val="2"/>
        <scheme val="minor"/>
      </rPr>
      <t>すがきや鉄板イタリアン（添付ソース除外）</t>
    </r>
    <rPh sb="7" eb="8">
      <t>イ</t>
    </rPh>
    <rPh sb="19" eb="21">
      <t>ジッセイ</t>
    </rPh>
    <rPh sb="21" eb="23">
      <t>テントウ</t>
    </rPh>
    <rPh sb="23" eb="25">
      <t>カカク</t>
    </rPh>
    <rPh sb="26" eb="29">
      <t>チョウリズ</t>
    </rPh>
    <rPh sb="36" eb="38">
      <t>カンサン</t>
    </rPh>
    <rPh sb="42" eb="44">
      <t>テッパン</t>
    </rPh>
    <rPh sb="50" eb="52">
      <t>テンプ</t>
    </rPh>
    <rPh sb="55" eb="57">
      <t>ジョガイ</t>
    </rPh>
    <phoneticPr fontId="1"/>
  </si>
  <si>
    <r>
      <rPr>
        <b/>
        <sz val="11"/>
        <color rgb="FF0000FF"/>
        <rFont val="Yu Gothic"/>
        <family val="3"/>
        <charset val="128"/>
        <scheme val="minor"/>
      </rPr>
      <t>シンクタンクが言う？　</t>
    </r>
    <r>
      <rPr>
        <sz val="11"/>
        <color theme="1"/>
        <rFont val="Yu Gothic"/>
        <family val="2"/>
        <scheme val="minor"/>
      </rPr>
      <t>近所のスーパーの実勢店頭価格の</t>
    </r>
    <r>
      <rPr>
        <b/>
        <sz val="11"/>
        <color rgb="FFFF0000"/>
        <rFont val="Yu Gothic"/>
        <family val="3"/>
        <charset val="128"/>
        <scheme val="minor"/>
      </rPr>
      <t>調理済み</t>
    </r>
    <r>
      <rPr>
        <b/>
        <sz val="11"/>
        <rFont val="Yu Gothic"/>
        <family val="3"/>
        <charset val="128"/>
        <scheme val="minor"/>
      </rPr>
      <t>パスタ</t>
    </r>
    <r>
      <rPr>
        <sz val="11"/>
        <color theme="1"/>
        <rFont val="Yu Gothic"/>
        <family val="2"/>
        <scheme val="minor"/>
      </rPr>
      <t>　　　　すがきや鉄板イタリアン（添付ソース除外）</t>
    </r>
    <rPh sb="7" eb="8">
      <t>イ</t>
    </rPh>
    <rPh sb="19" eb="21">
      <t>ジッセイ</t>
    </rPh>
    <rPh sb="21" eb="23">
      <t>テントウ</t>
    </rPh>
    <rPh sb="23" eb="25">
      <t>カカク</t>
    </rPh>
    <rPh sb="26" eb="29">
      <t>チョウリズ</t>
    </rPh>
    <rPh sb="41" eb="43">
      <t>テッパン</t>
    </rPh>
    <rPh sb="49" eb="51">
      <t>テンプ</t>
    </rPh>
    <rPh sb="54" eb="56">
      <t>ジョガイ</t>
    </rPh>
    <phoneticPr fontId="1"/>
  </si>
  <si>
    <t>※Web記事以外の、現場・店頭での価格は、2025/04/30 時点の価格とグラム数です。↓</t>
    <rPh sb="4" eb="6">
      <t>キジ</t>
    </rPh>
    <rPh sb="6" eb="8">
      <t>イガイ</t>
    </rPh>
    <rPh sb="10" eb="12">
      <t>ゲンバ</t>
    </rPh>
    <rPh sb="13" eb="15">
      <t>テントウ</t>
    </rPh>
    <rPh sb="17" eb="19">
      <t>カカク</t>
    </rPh>
    <rPh sb="32" eb="34">
      <t>ジテン</t>
    </rPh>
    <rPh sb="35" eb="37">
      <t>カカク</t>
    </rPh>
    <rPh sb="41" eb="42">
      <t>スウ</t>
    </rPh>
    <phoneticPr fontId="1"/>
  </si>
  <si>
    <t>●「食費を抑えるため」の、お米と、パン、パスタ、うどん、ラーメン、などとの価格比較表（有名シンクタンクの間違い記事含め）</t>
    <rPh sb="2" eb="4">
      <t>ショクヒ</t>
    </rPh>
    <rPh sb="5" eb="6">
      <t>オサ</t>
    </rPh>
    <rPh sb="14" eb="15">
      <t>コメ</t>
    </rPh>
    <rPh sb="37" eb="39">
      <t>カカク</t>
    </rPh>
    <rPh sb="39" eb="41">
      <t>ヒカク</t>
    </rPh>
    <rPh sb="41" eb="42">
      <t>ヒョウ</t>
    </rPh>
    <rPh sb="43" eb="45">
      <t>ユウメイ</t>
    </rPh>
    <rPh sb="52" eb="54">
      <t>マチガ</t>
    </rPh>
    <rPh sb="55" eb="57">
      <t>キジ</t>
    </rPh>
    <rPh sb="57" eb="58">
      <t>フク</t>
    </rPh>
    <phoneticPr fontId="1"/>
  </si>
  <si>
    <r>
      <t>※そもそも、</t>
    </r>
    <r>
      <rPr>
        <b/>
        <u/>
        <sz val="11"/>
        <color rgb="FF0000FF"/>
        <rFont val="Yu Gothic"/>
        <family val="3"/>
        <charset val="128"/>
        <scheme val="minor"/>
      </rPr>
      <t>他のすべてのWeb等の記事も</t>
    </r>
    <r>
      <rPr>
        <b/>
        <sz val="11"/>
        <color rgb="FF0000FF"/>
        <rFont val="Yu Gothic"/>
        <family val="3"/>
        <charset val="128"/>
        <scheme val="minor"/>
      </rPr>
      <t>、</t>
    </r>
    <r>
      <rPr>
        <b/>
        <u/>
        <sz val="11"/>
        <color rgb="FF0000FF"/>
        <rFont val="Yu Gothic"/>
        <family val="3"/>
        <charset val="128"/>
        <scheme val="minor"/>
      </rPr>
      <t>下の表も</t>
    </r>
    <r>
      <rPr>
        <b/>
        <sz val="11"/>
        <color rgb="FF0000FF"/>
        <rFont val="Yu Gothic"/>
        <family val="3"/>
        <charset val="128"/>
        <scheme val="minor"/>
      </rPr>
      <t>、全部、ガス代、保温電気代、その他、入ってません。
　↓　人件費は「入ってる／入ってない」もバラバラです。</t>
    </r>
    <rPh sb="6" eb="7">
      <t>タ</t>
    </rPh>
    <rPh sb="15" eb="16">
      <t>トウ</t>
    </rPh>
    <rPh sb="17" eb="19">
      <t>キジ</t>
    </rPh>
    <rPh sb="21" eb="22">
      <t>シタ</t>
    </rPh>
    <rPh sb="23" eb="24">
      <t>ヒョウ</t>
    </rPh>
    <rPh sb="26" eb="28">
      <t>ゼンブ</t>
    </rPh>
    <rPh sb="31" eb="32">
      <t>ダイ</t>
    </rPh>
    <rPh sb="33" eb="35">
      <t>ホオン</t>
    </rPh>
    <rPh sb="35" eb="38">
      <t>デンキダイ</t>
    </rPh>
    <rPh sb="41" eb="42">
      <t>タ</t>
    </rPh>
    <rPh sb="43" eb="44">
      <t>ハイ</t>
    </rPh>
    <rPh sb="59" eb="60">
      <t>ハイ</t>
    </rPh>
    <rPh sb="64" eb="65">
      <t>ハイ</t>
    </rPh>
    <phoneticPr fontId="1"/>
  </si>
  <si>
    <r>
      <rPr>
        <b/>
        <sz val="11"/>
        <color rgb="FF0000FF"/>
        <rFont val="Yu Gothic"/>
        <family val="3"/>
        <charset val="128"/>
        <scheme val="minor"/>
      </rPr>
      <t>（三菱総合研究所というシンクタンクのWeb記事データ）　　　　　　　　　　　　　　　　</t>
    </r>
    <r>
      <rPr>
        <sz val="11"/>
        <color theme="1"/>
        <rFont val="Yu Gothic"/>
        <family val="2"/>
        <scheme val="minor"/>
      </rPr>
      <t>精米</t>
    </r>
    <rPh sb="1" eb="3">
      <t>ミツビシ</t>
    </rPh>
    <rPh sb="3" eb="5">
      <t>ソウゴウ</t>
    </rPh>
    <rPh sb="5" eb="8">
      <t>ケンキュウジョ</t>
    </rPh>
    <rPh sb="21" eb="23">
      <t>キジ</t>
    </rPh>
    <phoneticPr fontId="2"/>
  </si>
  <si>
    <r>
      <rPr>
        <b/>
        <sz val="11"/>
        <color rgb="FF0000FF"/>
        <rFont val="Yu Gothic"/>
        <family val="3"/>
        <charset val="128"/>
        <scheme val="minor"/>
      </rPr>
      <t>（三菱総合研究所というシンクタンクのWeb記事データ）</t>
    </r>
    <r>
      <rPr>
        <sz val="11"/>
        <color theme="1"/>
        <rFont val="Yu Gothic"/>
        <family val="2"/>
        <scheme val="minor"/>
      </rPr>
      <t>調理パスタ・乾麺？のこと？　量多い方</t>
    </r>
    <rPh sb="1" eb="3">
      <t>ミツビシ</t>
    </rPh>
    <rPh sb="3" eb="5">
      <t>ソウゴウ</t>
    </rPh>
    <rPh sb="5" eb="8">
      <t>ケンキュウジョ</t>
    </rPh>
    <rPh sb="41" eb="42">
      <t>リョウ</t>
    </rPh>
    <rPh sb="42" eb="43">
      <t>オオ</t>
    </rPh>
    <rPh sb="44" eb="45">
      <t>ホウ</t>
    </rPh>
    <phoneticPr fontId="2"/>
  </si>
  <si>
    <r>
      <rPr>
        <b/>
        <sz val="11"/>
        <color rgb="FF0000FF"/>
        <rFont val="Yu Gothic"/>
        <family val="3"/>
        <charset val="128"/>
        <scheme val="minor"/>
      </rPr>
      <t>（三菱総合研究所というシンクタンクのWeb記事データ）　　　　　　　　　　　</t>
    </r>
    <r>
      <rPr>
        <sz val="11"/>
        <color theme="1"/>
        <rFont val="Yu Gothic"/>
        <family val="2"/>
        <scheme val="minor"/>
      </rPr>
      <t>　　</t>
    </r>
    <r>
      <rPr>
        <b/>
        <sz val="11"/>
        <color rgb="FFFF0000"/>
        <rFont val="Yu Gothic"/>
        <family val="3"/>
        <charset val="128"/>
        <scheme val="minor"/>
      </rPr>
      <t>市販食パン　６枚切り1枚</t>
    </r>
    <rPh sb="40" eb="42">
      <t>シハン</t>
    </rPh>
    <rPh sb="42" eb="43">
      <t>ショク</t>
    </rPh>
    <rPh sb="47" eb="49">
      <t>マイギ</t>
    </rPh>
    <rPh sb="51" eb="52">
      <t>マイ</t>
    </rPh>
    <phoneticPr fontId="2"/>
  </si>
  <si>
    <t>近所のスーパーの実勢店頭価格の精米　　　　無名の新潟米</t>
    <rPh sb="0" eb="2">
      <t>キンジョ</t>
    </rPh>
    <rPh sb="8" eb="10">
      <t>ジッセイ</t>
    </rPh>
    <rPh sb="10" eb="12">
      <t>テントウ</t>
    </rPh>
    <rPh sb="12" eb="14">
      <t>カカク</t>
    </rPh>
    <rPh sb="15" eb="17">
      <t>セイマイ</t>
    </rPh>
    <rPh sb="21" eb="23">
      <t>ムメイ</t>
    </rPh>
    <rPh sb="24" eb="26">
      <t>ニイガタ</t>
    </rPh>
    <rPh sb="26" eb="27">
      <t>マイ</t>
    </rPh>
    <phoneticPr fontId="1"/>
  </si>
  <si>
    <t>近所のスーパーの実勢店頭価格の精米　　　　　ななつぼし</t>
    <rPh sb="8" eb="10">
      <t>ジッセイ</t>
    </rPh>
    <rPh sb="10" eb="12">
      <t>テントウ</t>
    </rPh>
    <rPh sb="12" eb="14">
      <t>カカク</t>
    </rPh>
    <rPh sb="15" eb="17">
      <t>セイマイ</t>
    </rPh>
    <phoneticPr fontId="1"/>
  </si>
  <si>
    <t>近所のスーパーの実勢店頭価格の精米　　　　　ゆめぴりか</t>
    <rPh sb="8" eb="10">
      <t>ジッセイ</t>
    </rPh>
    <rPh sb="10" eb="12">
      <t>テントウ</t>
    </rPh>
    <rPh sb="12" eb="14">
      <t>カカク</t>
    </rPh>
    <rPh sb="15" eb="17">
      <t>セイマイ</t>
    </rPh>
    <phoneticPr fontId="1"/>
  </si>
  <si>
    <t>近所のスーパーの実勢店頭価格の食パン　　　　　　ヤマザキふんわり</t>
    <rPh sb="8" eb="10">
      <t>ジッセイ</t>
    </rPh>
    <rPh sb="10" eb="12">
      <t>テントウ</t>
    </rPh>
    <rPh sb="12" eb="14">
      <t>カカク</t>
    </rPh>
    <rPh sb="15" eb="16">
      <t>ショク</t>
    </rPh>
    <phoneticPr fontId="1"/>
  </si>
  <si>
    <t>近所のスーパーの実勢店頭価格の食パン　　　　　　ライ麦食パン３枚</t>
    <rPh sb="8" eb="10">
      <t>ジッセイ</t>
    </rPh>
    <rPh sb="10" eb="12">
      <t>テントウ</t>
    </rPh>
    <rPh sb="12" eb="14">
      <t>カカク</t>
    </rPh>
    <rPh sb="15" eb="16">
      <t>ショク</t>
    </rPh>
    <rPh sb="26" eb="27">
      <t>ムギ</t>
    </rPh>
    <rPh sb="27" eb="28">
      <t>ショク</t>
    </rPh>
    <rPh sb="31" eb="32">
      <t>マイ</t>
    </rPh>
    <phoneticPr fontId="1"/>
  </si>
  <si>
    <t>近所のスーパーの実勢店頭価格の食パン　　　　　　　パスコ超熟８枚</t>
    <rPh sb="8" eb="10">
      <t>ジッセイ</t>
    </rPh>
    <rPh sb="10" eb="12">
      <t>テントウ</t>
    </rPh>
    <rPh sb="12" eb="14">
      <t>カカク</t>
    </rPh>
    <rPh sb="15" eb="16">
      <t>ショク</t>
    </rPh>
    <rPh sb="28" eb="30">
      <t>チョウジュク</t>
    </rPh>
    <rPh sb="31" eb="32">
      <t>マイ</t>
    </rPh>
    <phoneticPr fontId="1"/>
  </si>
  <si>
    <t>近所のスーパーの実勢店頭価格のカップやきそば　　日清やきそばUFO</t>
    <rPh sb="8" eb="10">
      <t>ジッセイ</t>
    </rPh>
    <rPh sb="10" eb="12">
      <t>テントウ</t>
    </rPh>
    <rPh sb="12" eb="14">
      <t>カカク</t>
    </rPh>
    <rPh sb="24" eb="26">
      <t>ニッシン</t>
    </rPh>
    <phoneticPr fontId="1"/>
  </si>
  <si>
    <t>近所のスーパーの実勢店頭価格の精米　　　　　　　　　　　　　　　　　　　無名の新潟米</t>
    <rPh sb="0" eb="2">
      <t>キンジョ</t>
    </rPh>
    <rPh sb="8" eb="10">
      <t>ジッセイ</t>
    </rPh>
    <rPh sb="10" eb="12">
      <t>テントウ</t>
    </rPh>
    <rPh sb="12" eb="14">
      <t>カカク</t>
    </rPh>
    <rPh sb="15" eb="17">
      <t>セイマイ</t>
    </rPh>
    <rPh sb="36" eb="38">
      <t>ムメイ</t>
    </rPh>
    <rPh sb="39" eb="41">
      <t>ニイガタ</t>
    </rPh>
    <rPh sb="41" eb="42">
      <t>マイ</t>
    </rPh>
    <phoneticPr fontId="1"/>
  </si>
  <si>
    <t>近所のスーパーの実勢店頭価格の精米　　　　　　　　　　　　　　　　　　あいちのかおり</t>
    <rPh sb="8" eb="10">
      <t>ジッセイ</t>
    </rPh>
    <rPh sb="10" eb="12">
      <t>テントウ</t>
    </rPh>
    <rPh sb="12" eb="14">
      <t>カカク</t>
    </rPh>
    <rPh sb="15" eb="17">
      <t>セイマイ</t>
    </rPh>
    <phoneticPr fontId="1"/>
  </si>
  <si>
    <t>近所のスーパーの実勢店頭価格の精米　　　　　　　　　　　　　　　　　　　　ゆめぴりか</t>
    <rPh sb="8" eb="10">
      <t>ジッセイ</t>
    </rPh>
    <rPh sb="10" eb="12">
      <t>テントウ</t>
    </rPh>
    <rPh sb="12" eb="14">
      <t>カカク</t>
    </rPh>
    <rPh sb="15" eb="17">
      <t>セイマイ</t>
    </rPh>
    <phoneticPr fontId="1"/>
  </si>
  <si>
    <t>近所のスーパーの実勢店頭価格のパスタ　　　　　　ポポロスパ７　７分（早ゆでじゃない）</t>
    <rPh sb="8" eb="10">
      <t>ジッセイ</t>
    </rPh>
    <rPh sb="10" eb="12">
      <t>テントウ</t>
    </rPh>
    <rPh sb="12" eb="14">
      <t>カカク</t>
    </rPh>
    <rPh sb="32" eb="33">
      <t>フン</t>
    </rPh>
    <rPh sb="34" eb="35">
      <t>ハヤ</t>
    </rPh>
    <phoneticPr fontId="1"/>
  </si>
  <si>
    <t>近所のスーパーの実勢店頭価格のパスタ　　　　　　　　　　　青の洞窟（早ゆでじゃない）</t>
    <rPh sb="8" eb="10">
      <t>ジッセイ</t>
    </rPh>
    <rPh sb="10" eb="12">
      <t>テントウ</t>
    </rPh>
    <rPh sb="12" eb="14">
      <t>カカク</t>
    </rPh>
    <rPh sb="29" eb="30">
      <t>アオ</t>
    </rPh>
    <rPh sb="31" eb="33">
      <t>ドウクツ</t>
    </rPh>
    <phoneticPr fontId="1"/>
  </si>
  <si>
    <t>近所のスーパーの実勢店頭価格のパスタ　　　　　　　　　　ママー ７分（早ゆでじゃない）</t>
    <rPh sb="8" eb="10">
      <t>ジッセイ</t>
    </rPh>
    <rPh sb="10" eb="12">
      <t>テントウ</t>
    </rPh>
    <rPh sb="12" eb="14">
      <t>カカク</t>
    </rPh>
    <rPh sb="33" eb="34">
      <t>フン</t>
    </rPh>
    <phoneticPr fontId="1"/>
  </si>
  <si>
    <t>Amazon　　　　　　　　　　　　　　　　Nippnニップン-オーマイ-糖質50%オフパスタ-240g×5袋</t>
    <phoneticPr fontId="1"/>
  </si>
  <si>
    <t>Amazon　　　マ・マー-早ゆでスパゲティ-FineFast-2/3サイズ-1.4mmチャック付-結束タイプ400g</t>
    <phoneticPr fontId="1"/>
  </si>
  <si>
    <t>Amazon　　　　　　　　　　　　　　　･マー 早ゆで3分スパゲティ 1.6mm 結束タイプ 300g×5個</t>
    <phoneticPr fontId="1"/>
  </si>
  <si>
    <t>Amazon　　　　　　マ・マー 早ゆでスパゲティFine Fast 高たんぱくタイプ 1.6mm ×2500グラム</t>
    <phoneticPr fontId="1"/>
  </si>
  <si>
    <t>Amazon　　　　　　　　　　　　　　　　　　　はごろも-ポポロスパ-7分結束-300g-(5653)×4個</t>
    <phoneticPr fontId="1"/>
  </si>
  <si>
    <t>Amazon　　　　　　　　　　マ・マー早ゆで6分スパゲティ太麺2.0mmチャック付結束タイプ500g</t>
    <phoneticPr fontId="1"/>
  </si>
  <si>
    <t>近所のスーパーの実勢店頭価格のカップやきそば　　　　　　　　　　　　　日清やきそばUFO</t>
    <rPh sb="8" eb="10">
      <t>ジッセイ</t>
    </rPh>
    <rPh sb="10" eb="12">
      <t>テントウ</t>
    </rPh>
    <rPh sb="12" eb="14">
      <t>カカク</t>
    </rPh>
    <rPh sb="35" eb="37">
      <t>ニッシン</t>
    </rPh>
    <phoneticPr fontId="1"/>
  </si>
  <si>
    <t>近所のスーパーの実勢店頭価格の袋めん（ゆで）　　無名　　きしめん</t>
    <rPh sb="8" eb="10">
      <t>ジッセイ</t>
    </rPh>
    <rPh sb="10" eb="12">
      <t>テントウ</t>
    </rPh>
    <rPh sb="12" eb="14">
      <t>カカク</t>
    </rPh>
    <rPh sb="15" eb="16">
      <t>フクロ</t>
    </rPh>
    <rPh sb="23" eb="25">
      <t>ムメイ</t>
    </rPh>
    <phoneticPr fontId="1"/>
  </si>
  <si>
    <t>近所のスーパーの実勢店頭価格の袋めん（ゆで）　　無名　やきそば麺</t>
    <rPh sb="8" eb="10">
      <t>ジッセイ</t>
    </rPh>
    <rPh sb="10" eb="12">
      <t>テントウ</t>
    </rPh>
    <rPh sb="12" eb="14">
      <t>カカク</t>
    </rPh>
    <rPh sb="15" eb="16">
      <t>フクロ</t>
    </rPh>
    <rPh sb="31" eb="32">
      <t>メン</t>
    </rPh>
    <phoneticPr fontId="1"/>
  </si>
  <si>
    <t>近所のスーパーの実勢店頭価格の袋めん（なま）　　無名　生ラーメン3食分（スープ無し）</t>
    <rPh sb="8" eb="10">
      <t>ジッセイ</t>
    </rPh>
    <rPh sb="10" eb="12">
      <t>テントウ</t>
    </rPh>
    <rPh sb="12" eb="14">
      <t>カカク</t>
    </rPh>
    <rPh sb="15" eb="16">
      <t>フクロ</t>
    </rPh>
    <rPh sb="27" eb="28">
      <t>ナマ</t>
    </rPh>
    <rPh sb="33" eb="34">
      <t>ショク</t>
    </rPh>
    <rPh sb="34" eb="35">
      <t>ブン</t>
    </rPh>
    <rPh sb="39" eb="40">
      <t>ナ</t>
    </rPh>
    <phoneticPr fontId="1"/>
  </si>
  <si>
    <r>
      <t xml:space="preserve">楽天市場 </t>
    </r>
    <r>
      <rPr>
        <b/>
        <sz val="11"/>
        <color rgb="FFFF0000"/>
        <rFont val="Yu Gothic"/>
        <family val="3"/>
        <charset val="128"/>
        <scheme val="minor"/>
      </rPr>
      <t>調理済み</t>
    </r>
    <r>
      <rPr>
        <b/>
        <sz val="11"/>
        <color theme="1"/>
        <rFont val="Yu Gothic"/>
        <family val="3"/>
        <charset val="128"/>
        <scheme val="minor"/>
      </rPr>
      <t>パスタ</t>
    </r>
    <r>
      <rPr>
        <sz val="11"/>
        <color theme="1"/>
        <rFont val="Yu Gothic"/>
        <family val="2"/>
        <scheme val="minor"/>
      </rPr>
      <t xml:space="preserve">　シマダヤ「ゆであげ生パスタ」 もちもちリングイネ200g×20食×2箱(計40食) 冷凍 業務用・送料無料 </t>
    </r>
    <rPh sb="0" eb="2">
      <t>ラクテン</t>
    </rPh>
    <rPh sb="2" eb="4">
      <t>イチバ</t>
    </rPh>
    <rPh sb="62" eb="64">
      <t>ソウリョウ</t>
    </rPh>
    <rPh sb="64" eb="66">
      <t>ムリョウ</t>
    </rPh>
    <phoneticPr fontId="1"/>
  </si>
  <si>
    <r>
      <t xml:space="preserve">楽天市場 </t>
    </r>
    <r>
      <rPr>
        <b/>
        <sz val="11"/>
        <color rgb="FFFF0000"/>
        <rFont val="Yu Gothic"/>
        <family val="3"/>
        <charset val="128"/>
        <scheme val="minor"/>
      </rPr>
      <t>調理済み</t>
    </r>
    <r>
      <rPr>
        <b/>
        <sz val="11"/>
        <color theme="1"/>
        <rFont val="Yu Gothic"/>
        <family val="3"/>
        <charset val="128"/>
        <scheme val="minor"/>
      </rPr>
      <t>パスタ</t>
    </r>
    <r>
      <rPr>
        <sz val="11"/>
        <color theme="1"/>
        <rFont val="Yu Gothic"/>
        <family val="2"/>
        <scheme val="minor"/>
      </rPr>
      <t xml:space="preserve">　　　　EAST BEE もちもち自家製麺で作ったナポリタン 愚入り 湯煎するだけ　冷凍 業務用・送料無料 </t>
    </r>
    <rPh sb="0" eb="2">
      <t>ラクテン</t>
    </rPh>
    <rPh sb="2" eb="4">
      <t>イチバ</t>
    </rPh>
    <rPh sb="43" eb="44">
      <t>グ</t>
    </rPh>
    <rPh sb="44" eb="45">
      <t>イ</t>
    </rPh>
    <rPh sb="47" eb="49">
      <t>ユセン</t>
    </rPh>
    <rPh sb="61" eb="63">
      <t>ソウリョウ</t>
    </rPh>
    <rPh sb="63" eb="65">
      <t>ムリョウ</t>
    </rPh>
    <phoneticPr fontId="1"/>
  </si>
  <si>
    <t>ゆめぴりか</t>
    <phoneticPr fontId="1"/>
  </si>
  <si>
    <t>ゆでうどん</t>
    <phoneticPr fontId="1"/>
  </si>
  <si>
    <t>増加分</t>
    <rPh sb="0" eb="2">
      <t>ゾウカ</t>
    </rPh>
    <rPh sb="2" eb="3">
      <t>ブン</t>
    </rPh>
    <phoneticPr fontId="1"/>
  </si>
  <si>
    <t>毎日</t>
    <rPh sb="0" eb="2">
      <t>マイニチ</t>
    </rPh>
    <phoneticPr fontId="1"/>
  </si>
  <si>
    <t>炊き立てゆめぴりか茶碗１杯180g</t>
    <rPh sb="0" eb="1">
      <t>タ</t>
    </rPh>
    <rPh sb="2" eb="3">
      <t>タ</t>
    </rPh>
    <rPh sb="9" eb="11">
      <t>チャワン</t>
    </rPh>
    <rPh sb="12" eb="13">
      <t>パイ</t>
    </rPh>
    <phoneticPr fontId="1"/>
  </si>
  <si>
    <t>ゆで済みうどん180g</t>
    <rPh sb="2" eb="3">
      <t>ズ</t>
    </rPh>
    <phoneticPr fontId="1"/>
  </si>
  <si>
    <t>４人×2膳として</t>
    <rPh sb="4" eb="5">
      <t>ゼン</t>
    </rPh>
    <phoneticPr fontId="1"/>
  </si>
  <si>
    <t>週3回（×4週）
うどんに差し替え</t>
    <rPh sb="0" eb="1">
      <t>シュウ</t>
    </rPh>
    <rPh sb="2" eb="3">
      <t>カイ</t>
    </rPh>
    <rPh sb="6" eb="7">
      <t>シュウ</t>
    </rPh>
    <rPh sb="13" eb="14">
      <t>サ</t>
    </rPh>
    <rPh sb="15" eb="16">
      <t>カ</t>
    </rPh>
    <phoneticPr fontId="1"/>
  </si>
  <si>
    <t>４人家族×１膳として</t>
    <rPh sb="1" eb="2">
      <t>ニン</t>
    </rPh>
    <rPh sb="2" eb="4">
      <t>カゾク</t>
    </rPh>
    <rPh sb="6" eb="7">
      <t>ゼン</t>
    </rPh>
    <phoneticPr fontId="1"/>
  </si>
  <si>
    <t>差し替えお得分1人1膳</t>
    <rPh sb="0" eb="1">
      <t>サ</t>
    </rPh>
    <rPh sb="2" eb="3">
      <t>カ</t>
    </rPh>
    <rPh sb="5" eb="6">
      <t>トク</t>
    </rPh>
    <rPh sb="6" eb="7">
      <t>ブン</t>
    </rPh>
    <rPh sb="8" eb="9">
      <t>ニン</t>
    </rPh>
    <rPh sb="10" eb="11">
      <t>ゼン</t>
    </rPh>
    <phoneticPr fontId="1"/>
  </si>
  <si>
    <t>４人×2膳朝夜として</t>
    <rPh sb="4" eb="5">
      <t>ゼン</t>
    </rPh>
    <rPh sb="5" eb="6">
      <t>アサ</t>
    </rPh>
    <rPh sb="6" eb="7">
      <t>ヨル</t>
    </rPh>
    <phoneticPr fontId="1"/>
  </si>
  <si>
    <t>ゆめぴりか２倍高騰ですでに増分（どうしようもない増分）茶碗１杯</t>
    <rPh sb="6" eb="7">
      <t>バイ</t>
    </rPh>
    <rPh sb="7" eb="9">
      <t>コウトウ</t>
    </rPh>
    <rPh sb="13" eb="15">
      <t>ゾウブン</t>
    </rPh>
    <rPh sb="24" eb="26">
      <t>ゾウブン</t>
    </rPh>
    <phoneticPr fontId="1"/>
  </si>
  <si>
    <t>お米を一切食べずにパンだけにした場合の４人家族2膳の朝夜</t>
    <rPh sb="1" eb="2">
      <t>コメ</t>
    </rPh>
    <rPh sb="3" eb="5">
      <t>イッサイ</t>
    </rPh>
    <rPh sb="5" eb="6">
      <t>タ</t>
    </rPh>
    <rPh sb="16" eb="18">
      <t>バアイ</t>
    </rPh>
    <rPh sb="24" eb="25">
      <t>ゼン</t>
    </rPh>
    <phoneticPr fontId="1"/>
  </si>
  <si>
    <t>ゆめぴりか高騰ですでに増分（どうしようもない増分）４人家族2膳の朝夜</t>
    <rPh sb="26" eb="27">
      <t>ニン</t>
    </rPh>
    <rPh sb="27" eb="29">
      <t>カゾク</t>
    </rPh>
    <rPh sb="30" eb="31">
      <t>ゼン</t>
    </rPh>
    <rPh sb="32" eb="33">
      <t>アサ</t>
    </rPh>
    <rPh sb="33" eb="34">
      <t>ヨル</t>
    </rPh>
    <phoneticPr fontId="1"/>
  </si>
  <si>
    <t>ただし、パンの値上げ率を加味すると、半額くらいになるのかも？</t>
    <rPh sb="7" eb="9">
      <t>ネア</t>
    </rPh>
    <rPh sb="10" eb="11">
      <t>リツ</t>
    </rPh>
    <rPh sb="12" eb="14">
      <t>カミ</t>
    </rPh>
    <rPh sb="18" eb="20">
      <t>ハンガク</t>
    </rPh>
    <phoneticPr fontId="1"/>
  </si>
  <si>
    <t>高騰前のゆめぴりか家族の４人家族2膳の朝夜</t>
    <rPh sb="0" eb="2">
      <t>コウトウ</t>
    </rPh>
    <rPh sb="2" eb="3">
      <t>マエ</t>
    </rPh>
    <rPh sb="9" eb="11">
      <t>カゾク</t>
    </rPh>
    <phoneticPr fontId="1"/>
  </si>
  <si>
    <t>←もともと、「そもそもパン食いの人がお米食いの人よりも損してた」金額</t>
    <rPh sb="13" eb="14">
      <t>ク</t>
    </rPh>
    <rPh sb="16" eb="17">
      <t>ヒト</t>
    </rPh>
    <rPh sb="19" eb="20">
      <t>コメ</t>
    </rPh>
    <rPh sb="20" eb="21">
      <t>ク</t>
    </rPh>
    <rPh sb="23" eb="24">
      <t>ヒト</t>
    </rPh>
    <rPh sb="27" eb="28">
      <t>ソン</t>
    </rPh>
    <rPh sb="32" eb="34">
      <t>キンガク</t>
    </rPh>
    <phoneticPr fontId="1"/>
  </si>
  <si>
    <t>また、実際には「朝だけパン」とかが多いから、さらにその半額～3/4くらい？に。</t>
    <rPh sb="3" eb="5">
      <t>ジッサイ</t>
    </rPh>
    <rPh sb="8" eb="9">
      <t>アサ</t>
    </rPh>
    <rPh sb="17" eb="18">
      <t>オオ</t>
    </rPh>
    <rPh sb="27" eb="29">
      <t>ハンガク</t>
    </rPh>
    <phoneticPr fontId="1"/>
  </si>
  <si>
    <t>←夜だけならこの半分</t>
    <rPh sb="1" eb="2">
      <t>ヨル</t>
    </rPh>
    <rPh sb="8" eb="10">
      <t>ハンブン</t>
    </rPh>
    <phoneticPr fontId="1"/>
  </si>
  <si>
    <t>朝はパンが多くて、炊いたごはんは夜だけで、全員が1回2膳食べないならこの半分</t>
    <rPh sb="0" eb="1">
      <t>アサ</t>
    </rPh>
    <rPh sb="5" eb="6">
      <t>オオ</t>
    </rPh>
    <rPh sb="9" eb="10">
      <t>タ</t>
    </rPh>
    <rPh sb="16" eb="17">
      <t>ヨル</t>
    </rPh>
    <rPh sb="21" eb="23">
      <t>ゼンイン</t>
    </rPh>
    <rPh sb="25" eb="26">
      <t>カイ</t>
    </rPh>
    <rPh sb="27" eb="28">
      <t>ゼン</t>
    </rPh>
    <rPh sb="28" eb="29">
      <t>タ</t>
    </rPh>
    <rPh sb="36" eb="38">
      <t>ハンブン</t>
    </rPh>
    <phoneticPr fontId="1"/>
  </si>
  <si>
    <t>※↓Web記事以外の、現場・店頭での価格は、2025/04/30 時点の価格とグラム数です。↓</t>
    <phoneticPr fontId="1"/>
  </si>
  <si>
    <t>●↓問題の、計算が単純に計算間違いをしている有名シンクタンクの記事</t>
    <rPh sb="2" eb="4">
      <t>モンダイ</t>
    </rPh>
    <rPh sb="6" eb="8">
      <t>ケイサン</t>
    </rPh>
    <rPh sb="9" eb="11">
      <t>タンジュン</t>
    </rPh>
    <rPh sb="12" eb="14">
      <t>ケイサン</t>
    </rPh>
    <rPh sb="14" eb="16">
      <t>マチガ</t>
    </rPh>
    <rPh sb="22" eb="24">
      <t>ユウメイ</t>
    </rPh>
    <phoneticPr fontId="1"/>
  </si>
  <si>
    <t>三菱総合研究所（MRI）が作った記事</t>
    <rPh sb="2" eb="4">
      <t>ソウゴウ</t>
    </rPh>
    <rPh sb="4" eb="7">
      <t>ケンキュウショ</t>
    </rPh>
    <rPh sb="13" eb="14">
      <t>ツク</t>
    </rPh>
    <rPh sb="16" eb="18">
      <t>キジ</t>
    </rPh>
    <phoneticPr fontId="1"/>
  </si>
  <si>
    <t>https://amzn.asia/d/3q39Gpv</t>
    <phoneticPr fontId="1"/>
  </si>
  <si>
    <t>炊きたてごはん
（精米から算出）</t>
    <rPh sb="0" eb="1">
      <t>タ</t>
    </rPh>
    <rPh sb="9" eb="11">
      <t>セイマイ</t>
    </rPh>
    <rPh sb="13" eb="15">
      <t>サンシュツ</t>
    </rPh>
    <phoneticPr fontId="2"/>
  </si>
  <si>
    <t>茹で上げパスタ
（乾麺から算出）</t>
    <rPh sb="0" eb="1">
      <t>ユ</t>
    </rPh>
    <rPh sb="2" eb="3">
      <t>ア</t>
    </rPh>
    <rPh sb="9" eb="11">
      <t>カンメン</t>
    </rPh>
    <rPh sb="13" eb="15">
      <t>サンシュツ</t>
    </rPh>
    <phoneticPr fontId="2"/>
  </si>
  <si>
    <t>実際の（早ゆでじゃない）パスタのAmazonでのデータ。→はごろも-ポポロスパ-7分結束-300g-×4個・1002円</t>
    <rPh sb="0" eb="2">
      <t>ジッサイ</t>
    </rPh>
    <rPh sb="58" eb="59">
      <t>エン</t>
    </rPh>
    <phoneticPr fontId="1"/>
  </si>
  <si>
    <t>三菱総合研究所（MRI）の「作った」数字</t>
    <rPh sb="0" eb="2">
      <t>ミツビシ</t>
    </rPh>
    <rPh sb="2" eb="4">
      <t>ソウゴウ</t>
    </rPh>
    <rPh sb="4" eb="7">
      <t>ケンキュウジョ</t>
    </rPh>
    <rPh sb="14" eb="15">
      <t>ツク</t>
    </rPh>
    <rPh sb="18" eb="20">
      <t>スウジ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</si>
</sst>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000_ "/>
    <numFmt numFmtId="178" formatCode="0.0_ "/>
    <numFmt numFmtId="179" formatCode="#,##0.00_ "/>
    <numFmt numFmtId="180" formatCode="0_ "/>
  </numFmts>
  <fonts count="14">
    <font>
      <sz val="11"/>
      <color theme="1"/>
      <name val="Yu Gothic"/>
      <family val="2"/>
      <scheme val="minor"/>
    </font>
    <font>
      <sz val="6"/>
      <name val="Yu Gothic"/>
      <family val="3"/>
      <charset val="128"/>
      <scheme val="minor"/>
    </font>
    <font>
      <sz val="6"/>
      <name val="Yu Gothic"/>
      <family val="2"/>
      <charset val="128"/>
      <scheme val="minor"/>
    </font>
    <font>
      <u/>
      <sz val="11"/>
      <color theme="10"/>
      <name val="Yu Gothic"/>
      <family val="2"/>
      <scheme val="minor"/>
    </font>
    <font>
      <b/>
      <sz val="11"/>
      <color rgb="FFFF0000"/>
      <name val="Yu Gothic"/>
      <family val="3"/>
      <charset val="128"/>
      <scheme val="minor"/>
    </font>
    <font>
      <b/>
      <sz val="11"/>
      <color rgb="FF0000FF"/>
      <name val="Yu Gothic"/>
      <family val="3"/>
      <charset val="128"/>
      <scheme val="minor"/>
    </font>
    <font>
      <b/>
      <sz val="11"/>
      <color rgb="FF00B050"/>
      <name val="Yu Gothic"/>
      <family val="3"/>
      <charset val="128"/>
      <scheme val="minor"/>
    </font>
    <font>
      <b/>
      <sz val="11"/>
      <name val="Yu Gothic"/>
      <family val="3"/>
      <charset val="128"/>
      <scheme val="minor"/>
    </font>
    <font>
      <b/>
      <u/>
      <sz val="11"/>
      <color rgb="FF0000FF"/>
      <name val="Yu Gothic"/>
      <family val="3"/>
      <charset val="128"/>
      <scheme val="minor"/>
    </font>
    <font>
      <sz val="11"/>
      <color theme="1"/>
      <name val="Yu Gothic"/>
      <family val="3"/>
      <charset val="128"/>
      <scheme val="minor"/>
    </font>
    <font>
      <b/>
      <sz val="20"/>
      <color theme="1"/>
      <name val="Yu Gothic"/>
      <family val="3"/>
      <charset val="128"/>
      <scheme val="minor"/>
    </font>
    <font>
      <b/>
      <sz val="11"/>
      <color theme="1"/>
      <name val="Yu Gothic"/>
      <family val="3"/>
      <charset val="128"/>
      <scheme val="minor"/>
    </font>
    <font>
      <sz val="8"/>
      <color theme="1"/>
      <name val="Yu Gothic"/>
      <family val="2"/>
      <scheme val="minor"/>
    </font>
    <font>
      <sz val="8"/>
      <color theme="1"/>
      <name val="Yu Gothic"/>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
    <xf numFmtId="0" fontId="0" fillId="0" borderId="0"/>
    <xf numFmtId="0" fontId="3" fillId="0" borderId="0" applyNumberFormat="0" applyFill="0" applyBorder="0" applyAlignment="0" applyProtection="0"/>
  </cellStyleXfs>
  <cellXfs count="77">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xf>
    <xf numFmtId="176" fontId="0" fillId="2" borderId="1" xfId="0" applyNumberFormat="1" applyFill="1" applyBorder="1" applyAlignment="1">
      <alignment vertical="center"/>
    </xf>
    <xf numFmtId="179" fontId="0" fillId="0" borderId="1" xfId="0" applyNumberFormat="1" applyBorder="1" applyAlignment="1">
      <alignment vertical="center"/>
    </xf>
    <xf numFmtId="177" fontId="0" fillId="0" borderId="1" xfId="0" applyNumberFormat="1" applyBorder="1" applyAlignment="1">
      <alignment vertical="center"/>
    </xf>
    <xf numFmtId="178" fontId="0" fillId="0" borderId="1" xfId="0" applyNumberFormat="1" applyBorder="1" applyAlignment="1">
      <alignment vertical="center"/>
    </xf>
    <xf numFmtId="0" fontId="0" fillId="0" borderId="3" xfId="0" applyBorder="1" applyAlignment="1">
      <alignment vertical="center"/>
    </xf>
    <xf numFmtId="176" fontId="0" fillId="2" borderId="3" xfId="0" applyNumberFormat="1" applyFill="1" applyBorder="1" applyAlignment="1">
      <alignment vertical="center"/>
    </xf>
    <xf numFmtId="0" fontId="0" fillId="0" borderId="2" xfId="0" applyBorder="1" applyAlignment="1">
      <alignment vertical="center"/>
    </xf>
    <xf numFmtId="0" fontId="0" fillId="3" borderId="4" xfId="0" applyFill="1" applyBorder="1" applyAlignment="1">
      <alignment horizontal="left" indent="9"/>
    </xf>
    <xf numFmtId="0" fontId="0" fillId="3" borderId="5" xfId="0" applyFill="1" applyBorder="1"/>
    <xf numFmtId="0" fontId="0" fillId="3" borderId="6" xfId="0" applyFill="1" applyBorder="1"/>
    <xf numFmtId="0" fontId="0" fillId="4" borderId="4" xfId="0" applyFill="1" applyBorder="1" applyAlignment="1">
      <alignment horizontal="left" indent="12"/>
    </xf>
    <xf numFmtId="0" fontId="0" fillId="4" borderId="5" xfId="0" applyFill="1" applyBorder="1"/>
    <xf numFmtId="0" fontId="0" fillId="4" borderId="6" xfId="0" applyFill="1"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7" xfId="0" applyBorder="1"/>
    <xf numFmtId="0" fontId="0" fillId="4" borderId="7" xfId="0" applyFill="1" applyBorder="1" applyAlignment="1">
      <alignment horizontal="left" indent="12"/>
    </xf>
    <xf numFmtId="0" fontId="0" fillId="4" borderId="8" xfId="0" applyFill="1" applyBorder="1"/>
    <xf numFmtId="0" fontId="0" fillId="4" borderId="8" xfId="0" applyFill="1"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top" wrapText="1"/>
    </xf>
    <xf numFmtId="176" fontId="0" fillId="5" borderId="1" xfId="0" applyNumberFormat="1" applyFill="1" applyBorder="1" applyAlignment="1">
      <alignment vertical="center"/>
    </xf>
    <xf numFmtId="178" fontId="0" fillId="2" borderId="1" xfId="0" applyNumberFormat="1" applyFill="1" applyBorder="1" applyAlignment="1">
      <alignment vertical="center"/>
    </xf>
    <xf numFmtId="0" fontId="0" fillId="6" borderId="8" xfId="0" applyFill="1" applyBorder="1" applyAlignment="1">
      <alignment wrapText="1"/>
    </xf>
    <xf numFmtId="0" fontId="0" fillId="6" borderId="3" xfId="0" applyFill="1" applyBorder="1" applyAlignment="1">
      <alignment wrapText="1"/>
    </xf>
    <xf numFmtId="0" fontId="0" fillId="0" borderId="1" xfId="0" applyBorder="1" applyAlignment="1">
      <alignment horizontal="right" vertical="center" wrapText="1"/>
    </xf>
    <xf numFmtId="0" fontId="0" fillId="0" borderId="1" xfId="0" applyBorder="1" applyAlignment="1">
      <alignment horizontal="right" vertical="center"/>
    </xf>
    <xf numFmtId="0" fontId="3" fillId="0" borderId="0" xfId="1"/>
    <xf numFmtId="180" fontId="0" fillId="7" borderId="1" xfId="0" applyNumberFormat="1" applyFill="1" applyBorder="1" applyAlignment="1">
      <alignment vertical="center"/>
    </xf>
    <xf numFmtId="178" fontId="0" fillId="7" borderId="1" xfId="0" applyNumberFormat="1" applyFill="1" applyBorder="1" applyAlignment="1">
      <alignment vertical="center"/>
    </xf>
    <xf numFmtId="178" fontId="4" fillId="7" borderId="1" xfId="0" applyNumberFormat="1" applyFont="1" applyFill="1" applyBorder="1" applyAlignment="1">
      <alignment vertical="center"/>
    </xf>
    <xf numFmtId="0" fontId="5" fillId="0" borderId="1" xfId="0" applyFont="1" applyBorder="1" applyAlignment="1">
      <alignment horizontal="center" wrapText="1"/>
    </xf>
    <xf numFmtId="178" fontId="4" fillId="2" borderId="1" xfId="0" applyNumberFormat="1" applyFont="1" applyFill="1" applyBorder="1" applyAlignment="1">
      <alignment vertical="center"/>
    </xf>
    <xf numFmtId="178" fontId="6" fillId="2" borderId="1" xfId="0" applyNumberFormat="1" applyFont="1" applyFill="1" applyBorder="1" applyAlignment="1">
      <alignment vertical="center"/>
    </xf>
    <xf numFmtId="0" fontId="0" fillId="6" borderId="8" xfId="0" applyFill="1" applyBorder="1" applyAlignment="1">
      <alignment horizontal="left" wrapText="1"/>
    </xf>
    <xf numFmtId="0" fontId="0" fillId="0" borderId="3" xfId="0" applyBorder="1" applyAlignment="1">
      <alignment horizontal="right" vertical="center" wrapText="1"/>
    </xf>
    <xf numFmtId="178" fontId="6" fillId="2" borderId="3" xfId="0" applyNumberFormat="1" applyFont="1" applyFill="1" applyBorder="1" applyAlignment="1">
      <alignment vertical="center"/>
    </xf>
    <xf numFmtId="180" fontId="0" fillId="7" borderId="3" xfId="0" applyNumberFormat="1" applyFill="1" applyBorder="1" applyAlignment="1">
      <alignment vertical="center"/>
    </xf>
    <xf numFmtId="176" fontId="0" fillId="5" borderId="3" xfId="0" applyNumberFormat="1" applyFill="1" applyBorder="1" applyAlignment="1">
      <alignment vertical="center"/>
    </xf>
    <xf numFmtId="179" fontId="0" fillId="0" borderId="3" xfId="0" applyNumberFormat="1" applyBorder="1" applyAlignment="1">
      <alignment vertical="center"/>
    </xf>
    <xf numFmtId="177" fontId="0" fillId="0" borderId="3" xfId="0" applyNumberFormat="1" applyBorder="1" applyAlignment="1">
      <alignment vertical="center"/>
    </xf>
    <xf numFmtId="0" fontId="0" fillId="4" borderId="9" xfId="0" applyFill="1" applyBorder="1"/>
    <xf numFmtId="0" fontId="0" fillId="0" borderId="2" xfId="0" applyBorder="1" applyAlignment="1">
      <alignment horizontal="right" vertical="center" wrapText="1"/>
    </xf>
    <xf numFmtId="0" fontId="0" fillId="0" borderId="2" xfId="0" applyBorder="1" applyAlignment="1">
      <alignment horizontal="right" vertical="center"/>
    </xf>
    <xf numFmtId="178" fontId="0" fillId="2" borderId="2" xfId="0" applyNumberFormat="1" applyFill="1" applyBorder="1" applyAlignment="1">
      <alignment vertical="center"/>
    </xf>
    <xf numFmtId="180" fontId="0" fillId="7" borderId="2" xfId="0" applyNumberFormat="1" applyFill="1" applyBorder="1" applyAlignment="1">
      <alignment vertical="center"/>
    </xf>
    <xf numFmtId="178" fontId="0" fillId="7" borderId="2" xfId="0" applyNumberFormat="1" applyFill="1" applyBorder="1" applyAlignment="1">
      <alignment vertical="center"/>
    </xf>
    <xf numFmtId="176" fontId="0" fillId="5" borderId="2" xfId="0" applyNumberFormat="1" applyFill="1" applyBorder="1" applyAlignment="1">
      <alignment vertical="center"/>
    </xf>
    <xf numFmtId="179" fontId="0" fillId="0" borderId="2" xfId="0" applyNumberFormat="1" applyBorder="1" applyAlignment="1">
      <alignment vertical="center"/>
    </xf>
    <xf numFmtId="177" fontId="0" fillId="0" borderId="2" xfId="0" applyNumberFormat="1" applyBorder="1" applyAlignment="1">
      <alignment vertical="center"/>
    </xf>
    <xf numFmtId="178" fontId="4" fillId="7" borderId="3" xfId="0" applyNumberFormat="1" applyFont="1" applyFill="1" applyBorder="1" applyAlignment="1">
      <alignment vertical="center"/>
    </xf>
    <xf numFmtId="178" fontId="5" fillId="7" borderId="1" xfId="0" applyNumberFormat="1" applyFont="1" applyFill="1" applyBorder="1" applyAlignment="1">
      <alignment vertical="center"/>
    </xf>
    <xf numFmtId="0" fontId="9" fillId="0" borderId="1" xfId="0" applyFont="1" applyBorder="1" applyAlignment="1">
      <alignment horizontal="right" vertical="center"/>
    </xf>
    <xf numFmtId="0" fontId="9" fillId="0" borderId="1" xfId="0" applyFont="1" applyBorder="1" applyAlignment="1">
      <alignment horizontal="right" vertical="center" wrapText="1"/>
    </xf>
    <xf numFmtId="0" fontId="9" fillId="0" borderId="3" xfId="0" applyFont="1" applyBorder="1" applyAlignment="1">
      <alignment horizontal="right" vertical="center" wrapText="1"/>
    </xf>
    <xf numFmtId="179" fontId="0" fillId="8" borderId="3" xfId="0" applyNumberFormat="1" applyFill="1" applyBorder="1" applyAlignment="1">
      <alignment vertical="center"/>
    </xf>
    <xf numFmtId="179" fontId="0" fillId="8" borderId="1" xfId="0" applyNumberFormat="1" applyFill="1" applyBorder="1" applyAlignment="1">
      <alignment vertical="center"/>
    </xf>
    <xf numFmtId="0" fontId="10" fillId="0" borderId="0" xfId="0" applyFont="1"/>
    <xf numFmtId="178" fontId="0" fillId="9" borderId="1" xfId="0" applyNumberFormat="1" applyFill="1" applyBorder="1" applyAlignment="1">
      <alignment vertical="center"/>
    </xf>
    <xf numFmtId="0" fontId="0" fillId="0" borderId="0" xfId="0" applyAlignment="1">
      <alignment horizontal="right"/>
    </xf>
    <xf numFmtId="0" fontId="0" fillId="0" borderId="0" xfId="0" applyAlignment="1">
      <alignment horizontal="right" vertical="center"/>
    </xf>
    <xf numFmtId="0" fontId="0" fillId="2" borderId="0" xfId="0" applyFill="1" applyAlignment="1">
      <alignment vertical="center"/>
    </xf>
    <xf numFmtId="0" fontId="12" fillId="0" borderId="0" xfId="0" applyFont="1"/>
    <xf numFmtId="0" fontId="12" fillId="0" borderId="0" xfId="0" applyFont="1" applyAlignment="1">
      <alignment horizontal="right" vertical="center"/>
    </xf>
    <xf numFmtId="0" fontId="13" fillId="0" borderId="0" xfId="0" applyFont="1"/>
    <xf numFmtId="0" fontId="13" fillId="0" borderId="0" xfId="0" applyFont="1" applyAlignment="1">
      <alignment horizontal="right"/>
    </xf>
    <xf numFmtId="0" fontId="0" fillId="10" borderId="0" xfId="0" applyFill="1" applyAlignment="1">
      <alignment vertical="center"/>
    </xf>
    <xf numFmtId="0" fontId="0" fillId="0" borderId="0" xfId="0" applyAlignment="1">
      <alignment vertical="center" wrapText="1"/>
    </xf>
    <xf numFmtId="0" fontId="0" fillId="7" borderId="1" xfId="0" applyFill="1" applyBorder="1"/>
    <xf numFmtId="0" fontId="4" fillId="0" borderId="0" xfId="0" applyFont="1"/>
    <xf numFmtId="0" fontId="4" fillId="0" borderId="0" xfId="0" applyFont="1" applyAlignment="1">
      <alignment shrinkToFit="1"/>
    </xf>
    <xf numFmtId="179" fontId="0" fillId="11" borderId="3" xfId="0" applyNumberFormat="1" applyFill="1" applyBorder="1" applyAlignment="1">
      <alignment vertical="center"/>
    </xf>
    <xf numFmtId="179" fontId="0" fillId="11" borderId="1" xfId="0" applyNumberFormat="1" applyFill="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68037</xdr:colOff>
      <xdr:row>18</xdr:row>
      <xdr:rowOff>204106</xdr:rowOff>
    </xdr:from>
    <xdr:to>
      <xdr:col>2</xdr:col>
      <xdr:colOff>54430</xdr:colOff>
      <xdr:row>22</xdr:row>
      <xdr:rowOff>221796</xdr:rowOff>
    </xdr:to>
    <xdr:sp macro="" textlink="">
      <xdr:nvSpPr>
        <xdr:cNvPr id="2" name="テキスト ボックス 1">
          <a:extLst>
            <a:ext uri="{FF2B5EF4-FFF2-40B4-BE49-F238E27FC236}">
              <a16:creationId xmlns:a16="http://schemas.microsoft.com/office/drawing/2014/main" id="{0F0A468E-1589-4912-85F0-5990EE9277C9}"/>
            </a:ext>
          </a:extLst>
        </xdr:cNvPr>
        <xdr:cNvSpPr txBox="1"/>
      </xdr:nvSpPr>
      <xdr:spPr>
        <a:xfrm>
          <a:off x="571501" y="5728606"/>
          <a:ext cx="952500" cy="9974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素材のままで比較した場合</a:t>
          </a:r>
        </a:p>
      </xdr:txBody>
    </xdr:sp>
    <xdr:clientData/>
  </xdr:twoCellAnchor>
  <xdr:twoCellAnchor>
    <xdr:from>
      <xdr:col>1</xdr:col>
      <xdr:colOff>43544</xdr:colOff>
      <xdr:row>39</xdr:row>
      <xdr:rowOff>54430</xdr:rowOff>
    </xdr:from>
    <xdr:to>
      <xdr:col>1</xdr:col>
      <xdr:colOff>952501</xdr:colOff>
      <xdr:row>44</xdr:row>
      <xdr:rowOff>190500</xdr:rowOff>
    </xdr:to>
    <xdr:sp macro="" textlink="">
      <xdr:nvSpPr>
        <xdr:cNvPr id="3" name="テキスト ボックス 2">
          <a:extLst>
            <a:ext uri="{FF2B5EF4-FFF2-40B4-BE49-F238E27FC236}">
              <a16:creationId xmlns:a16="http://schemas.microsoft.com/office/drawing/2014/main" id="{B965BD18-3E08-423F-B86E-72F0A825C6FA}"/>
            </a:ext>
          </a:extLst>
        </xdr:cNvPr>
        <xdr:cNvSpPr txBox="1"/>
      </xdr:nvSpPr>
      <xdr:spPr>
        <a:xfrm>
          <a:off x="547008" y="10722430"/>
          <a:ext cx="908957" cy="13607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すぐに食べられる状態で比較した場合</a:t>
          </a:r>
        </a:p>
      </xdr:txBody>
    </xdr:sp>
    <xdr:clientData/>
  </xdr:twoCellAnchor>
  <xdr:twoCellAnchor>
    <xdr:from>
      <xdr:col>8</xdr:col>
      <xdr:colOff>163286</xdr:colOff>
      <xdr:row>14</xdr:row>
      <xdr:rowOff>204109</xdr:rowOff>
    </xdr:from>
    <xdr:to>
      <xdr:col>10</xdr:col>
      <xdr:colOff>693964</xdr:colOff>
      <xdr:row>16</xdr:row>
      <xdr:rowOff>54430</xdr:rowOff>
    </xdr:to>
    <xdr:sp macro="" textlink="">
      <xdr:nvSpPr>
        <xdr:cNvPr id="4" name="テキスト ボックス 3">
          <a:extLst>
            <a:ext uri="{FF2B5EF4-FFF2-40B4-BE49-F238E27FC236}">
              <a16:creationId xmlns:a16="http://schemas.microsoft.com/office/drawing/2014/main" id="{13D85C6E-6E54-4EFD-83FE-4C0A7DED3B5B}"/>
            </a:ext>
          </a:extLst>
        </xdr:cNvPr>
        <xdr:cNvSpPr txBox="1"/>
      </xdr:nvSpPr>
      <xdr:spPr>
        <a:xfrm>
          <a:off x="13288736" y="204109"/>
          <a:ext cx="2502353"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②はもし必要があれば入力</a:t>
          </a:r>
        </a:p>
      </xdr:txBody>
    </xdr:sp>
    <xdr:clientData/>
  </xdr:twoCellAnchor>
  <xdr:twoCellAnchor>
    <xdr:from>
      <xdr:col>2</xdr:col>
      <xdr:colOff>272144</xdr:colOff>
      <xdr:row>15</xdr:row>
      <xdr:rowOff>231321</xdr:rowOff>
    </xdr:from>
    <xdr:to>
      <xdr:col>4</xdr:col>
      <xdr:colOff>122465</xdr:colOff>
      <xdr:row>16</xdr:row>
      <xdr:rowOff>1578428</xdr:rowOff>
    </xdr:to>
    <xdr:sp macro="" textlink="">
      <xdr:nvSpPr>
        <xdr:cNvPr id="5" name="テキスト ボックス 4">
          <a:extLst>
            <a:ext uri="{FF2B5EF4-FFF2-40B4-BE49-F238E27FC236}">
              <a16:creationId xmlns:a16="http://schemas.microsoft.com/office/drawing/2014/main" id="{90A5CDE7-1C5E-4F3B-8DE4-03CE67700311}"/>
            </a:ext>
          </a:extLst>
        </xdr:cNvPr>
        <xdr:cNvSpPr txBox="1"/>
      </xdr:nvSpPr>
      <xdr:spPr>
        <a:xfrm>
          <a:off x="1387930" y="1387928"/>
          <a:ext cx="8368392" cy="15920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三菱総合研究所というシンクタンクの記事が言う「</a:t>
          </a:r>
          <a:r>
            <a:rPr kumimoji="1" lang="en-US" altLang="ja-JP" sz="1300" b="1">
              <a:solidFill>
                <a:srgbClr val="FF0000"/>
              </a:solidFill>
            </a:rPr>
            <a:t>47</a:t>
          </a:r>
          <a:r>
            <a:rPr kumimoji="1" lang="ja-JP" altLang="en-US" sz="1300" b="1">
              <a:solidFill>
                <a:srgbClr val="FF0000"/>
              </a:solidFill>
              <a:effectLst/>
              <a:latin typeface="+mn-lt"/>
              <a:ea typeface="+mn-ea"/>
              <a:cs typeface="+mn-cs"/>
            </a:rPr>
            <a:t>円</a:t>
          </a:r>
          <a:r>
            <a:rPr kumimoji="1" lang="ja-JP" altLang="en-US" sz="1300" b="1">
              <a:solidFill>
                <a:srgbClr val="FF0000"/>
              </a:solidFill>
            </a:rPr>
            <a:t>」には、「死んでも」ならないです。「乾麺の</a:t>
          </a:r>
          <a:r>
            <a:rPr kumimoji="1" lang="en-US" altLang="ja-JP" sz="1300" b="1">
              <a:solidFill>
                <a:srgbClr val="FF0000"/>
              </a:solidFill>
            </a:rPr>
            <a:t>80g</a:t>
          </a:r>
          <a:r>
            <a:rPr kumimoji="1" lang="ja-JP" altLang="en-US" sz="1300" b="1">
              <a:solidFill>
                <a:srgbClr val="FF0000"/>
              </a:solidFill>
            </a:rPr>
            <a:t>実勢価格</a:t>
          </a:r>
          <a:r>
            <a:rPr kumimoji="1" lang="en-US" altLang="ja-JP" sz="1300" b="1">
              <a:solidFill>
                <a:srgbClr val="FF0000"/>
              </a:solidFill>
            </a:rPr>
            <a:t>=47</a:t>
          </a:r>
          <a:r>
            <a:rPr kumimoji="1" lang="ja-JP" altLang="en-US" sz="1300" b="1">
              <a:solidFill>
                <a:srgbClr val="FF0000"/>
              </a:solidFill>
            </a:rPr>
            <a:t>円」の書き間違いかもしれないが、</a:t>
          </a:r>
          <a:r>
            <a:rPr kumimoji="1" lang="ja-JP" altLang="ja-JP" sz="1300" b="1">
              <a:solidFill>
                <a:srgbClr val="FF0000"/>
              </a:solidFill>
              <a:latin typeface="+mn-lt"/>
              <a:ea typeface="+mn-ea"/>
              <a:cs typeface="+mn-cs"/>
            </a:rPr>
            <a:t>結局は（</a:t>
          </a:r>
          <a:r>
            <a:rPr kumimoji="1" lang="ja-JP" altLang="en-US" sz="1300" b="1">
              <a:solidFill>
                <a:srgbClr val="FF0000"/>
              </a:solidFill>
              <a:latin typeface="+mn-lt"/>
              <a:ea typeface="+mn-ea"/>
              <a:cs typeface="+mn-cs"/>
            </a:rPr>
            <a:t>現場・現地の</a:t>
          </a:r>
          <a:r>
            <a:rPr kumimoji="1" lang="ja-JP" altLang="ja-JP" sz="1300" b="1">
              <a:solidFill>
                <a:srgbClr val="FF0000"/>
              </a:solidFill>
              <a:latin typeface="+mn-lt"/>
              <a:ea typeface="+mn-ea"/>
              <a:cs typeface="+mn-cs"/>
            </a:rPr>
            <a:t>実際には）</a:t>
          </a:r>
          <a:r>
            <a:rPr kumimoji="1" lang="ja-JP" altLang="en-US" sz="1300" b="1">
              <a:solidFill>
                <a:srgbClr val="FF0000"/>
              </a:solidFill>
              <a:latin typeface="+mn-lt"/>
              <a:ea typeface="+mn-ea"/>
              <a:cs typeface="+mn-cs"/>
            </a:rPr>
            <a:t>店頭</a:t>
          </a:r>
          <a:r>
            <a:rPr kumimoji="1" lang="ja-JP" altLang="en-US" sz="1300" b="1">
              <a:solidFill>
                <a:srgbClr val="FF0000"/>
              </a:solidFill>
            </a:rPr>
            <a:t>価格も商品ごとにピンキリで、「自分で」「店頭で」計算しないと、（記事の言うなりでは）消費者自身が損します。</a:t>
          </a:r>
          <a:r>
            <a:rPr kumimoji="1" lang="ja-JP" altLang="en-US" sz="1300" b="1">
              <a:solidFill>
                <a:srgbClr val="FF0000"/>
              </a:solidFill>
              <a:latin typeface="+mn-lt"/>
              <a:ea typeface="+mn-ea"/>
              <a:cs typeface="+mn-cs"/>
            </a:rPr>
            <a:t>「お茶碗</a:t>
          </a:r>
          <a:r>
            <a:rPr kumimoji="1" lang="en-US" altLang="ja-JP" sz="1300" b="1">
              <a:solidFill>
                <a:srgbClr val="FF0000"/>
              </a:solidFill>
              <a:latin typeface="+mn-lt"/>
              <a:ea typeface="+mn-ea"/>
              <a:cs typeface="+mn-cs"/>
            </a:rPr>
            <a:t>1</a:t>
          </a:r>
          <a:r>
            <a:rPr kumimoji="1" lang="ja-JP" altLang="en-US" sz="1300" b="1">
              <a:solidFill>
                <a:srgbClr val="FF0000"/>
              </a:solidFill>
              <a:latin typeface="+mn-lt"/>
              <a:ea typeface="+mn-ea"/>
              <a:cs typeface="+mn-cs"/>
            </a:rPr>
            <a:t>膳（</a:t>
          </a:r>
          <a:r>
            <a:rPr kumimoji="1" lang="en-US" altLang="ja-JP" sz="1300" b="1">
              <a:solidFill>
                <a:srgbClr val="FF0000"/>
              </a:solidFill>
              <a:latin typeface="+mn-lt"/>
              <a:ea typeface="+mn-ea"/>
              <a:cs typeface="+mn-cs"/>
            </a:rPr>
            <a:t>57</a:t>
          </a:r>
          <a:r>
            <a:rPr kumimoji="1" lang="ja-JP" altLang="en-US" sz="1300" b="1">
              <a:solidFill>
                <a:srgbClr val="FF0000"/>
              </a:solidFill>
              <a:latin typeface="+mn-lt"/>
              <a:ea typeface="+mn-ea"/>
              <a:cs typeface="+mn-cs"/>
            </a:rPr>
            <a:t>円）より</a:t>
          </a:r>
          <a:r>
            <a:rPr kumimoji="1" lang="en-US" altLang="ja-JP" sz="1300" b="1">
              <a:solidFill>
                <a:srgbClr val="FF0000"/>
              </a:solidFill>
              <a:latin typeface="+mn-lt"/>
              <a:ea typeface="+mn-ea"/>
              <a:cs typeface="+mn-cs"/>
            </a:rPr>
            <a:t>10</a:t>
          </a:r>
          <a:r>
            <a:rPr kumimoji="1" lang="ja-JP" altLang="en-US" sz="1300" b="1">
              <a:solidFill>
                <a:srgbClr val="FF0000"/>
              </a:solidFill>
              <a:latin typeface="+mn-lt"/>
              <a:ea typeface="+mn-ea"/>
              <a:cs typeface="+mn-cs"/>
            </a:rPr>
            <a:t>円も安い」？？？意味不明です。</a:t>
          </a:r>
          <a:r>
            <a:rPr kumimoji="1" lang="ja-JP" altLang="ja-JP" sz="1300" b="1">
              <a:solidFill>
                <a:srgbClr val="FF0000"/>
              </a:solidFill>
              <a:latin typeface="+mn-lt"/>
              <a:ea typeface="+mn-ea"/>
              <a:cs typeface="+mn-cs"/>
            </a:rPr>
            <a:t>シンクタンクの記事だからといって簡単に信用するとバカになります。</a:t>
          </a:r>
          <a:r>
            <a:rPr kumimoji="1" lang="ja-JP" altLang="en-US" sz="1300" b="1" u="sng">
              <a:solidFill>
                <a:srgbClr val="009900"/>
              </a:solidFill>
              <a:latin typeface="+mn-lt"/>
              <a:ea typeface="+mn-ea"/>
              <a:cs typeface="+mn-cs"/>
            </a:rPr>
            <a:t>パンやパスタと精米を比べるなら、それらが「小麦粉＋他材料」の状態でないと「意味無い」です。</a:t>
          </a:r>
        </a:p>
      </xdr:txBody>
    </xdr:sp>
    <xdr:clientData/>
  </xdr:twoCellAnchor>
  <xdr:twoCellAnchor>
    <xdr:from>
      <xdr:col>8</xdr:col>
      <xdr:colOff>68036</xdr:colOff>
      <xdr:row>16</xdr:row>
      <xdr:rowOff>1347109</xdr:rowOff>
    </xdr:from>
    <xdr:to>
      <xdr:col>13</xdr:col>
      <xdr:colOff>258535</xdr:colOff>
      <xdr:row>17</xdr:row>
      <xdr:rowOff>27216</xdr:rowOff>
    </xdr:to>
    <xdr:sp macro="" textlink="">
      <xdr:nvSpPr>
        <xdr:cNvPr id="7" name="テキスト ボックス 6">
          <a:extLst>
            <a:ext uri="{FF2B5EF4-FFF2-40B4-BE49-F238E27FC236}">
              <a16:creationId xmlns:a16="http://schemas.microsoft.com/office/drawing/2014/main" id="{5802C6BB-CE0E-4C99-9BB0-37321BEF4DF1}"/>
            </a:ext>
          </a:extLst>
        </xdr:cNvPr>
        <xdr:cNvSpPr txBox="1"/>
      </xdr:nvSpPr>
      <xdr:spPr>
        <a:xfrm>
          <a:off x="13702393" y="2748645"/>
          <a:ext cx="5034642" cy="3537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↓これらを見ても、まだ「コメだけが高い」と思いますか？</a:t>
          </a:r>
          <a:endParaRPr kumimoji="1" lang="ja-JP" altLang="en-US" sz="1300" b="1">
            <a:solidFill>
              <a:srgbClr val="FF0000"/>
            </a:solidFill>
            <a:latin typeface="+mn-lt"/>
            <a:ea typeface="+mn-ea"/>
            <a:cs typeface="+mn-cs"/>
          </a:endParaRPr>
        </a:p>
      </xdr:txBody>
    </xdr:sp>
    <xdr:clientData/>
  </xdr:twoCellAnchor>
  <xdr:twoCellAnchor>
    <xdr:from>
      <xdr:col>7</xdr:col>
      <xdr:colOff>40823</xdr:colOff>
      <xdr:row>24</xdr:row>
      <xdr:rowOff>13607</xdr:rowOff>
    </xdr:from>
    <xdr:to>
      <xdr:col>7</xdr:col>
      <xdr:colOff>285750</xdr:colOff>
      <xdr:row>31</xdr:row>
      <xdr:rowOff>217713</xdr:rowOff>
    </xdr:to>
    <xdr:sp macro="" textlink="">
      <xdr:nvSpPr>
        <xdr:cNvPr id="9" name="右中かっこ 8">
          <a:extLst>
            <a:ext uri="{FF2B5EF4-FFF2-40B4-BE49-F238E27FC236}">
              <a16:creationId xmlns:a16="http://schemas.microsoft.com/office/drawing/2014/main" id="{F3C38D09-C6FE-4462-AD66-68B4D5AB42EA}"/>
            </a:ext>
          </a:extLst>
        </xdr:cNvPr>
        <xdr:cNvSpPr/>
      </xdr:nvSpPr>
      <xdr:spPr>
        <a:xfrm>
          <a:off x="12356648" y="3823607"/>
          <a:ext cx="244927" cy="1870981"/>
        </a:xfrm>
        <a:prstGeom prst="rightBrace">
          <a:avLst>
            <a:gd name="adj1" fmla="val 57312"/>
            <a:gd name="adj2" fmla="val 48063"/>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299357</xdr:colOff>
      <xdr:row>27</xdr:row>
      <xdr:rowOff>200962</xdr:rowOff>
    </xdr:from>
    <xdr:to>
      <xdr:col>11</xdr:col>
      <xdr:colOff>394607</xdr:colOff>
      <xdr:row>29</xdr:row>
      <xdr:rowOff>81643</xdr:rowOff>
    </xdr:to>
    <xdr:cxnSp macro="">
      <xdr:nvCxnSpPr>
        <xdr:cNvPr id="10" name="直線矢印コネクタ 9">
          <a:extLst>
            <a:ext uri="{FF2B5EF4-FFF2-40B4-BE49-F238E27FC236}">
              <a16:creationId xmlns:a16="http://schemas.microsoft.com/office/drawing/2014/main" id="{AEDFB8F1-65DF-475A-AD67-0998D509ACA8}"/>
            </a:ext>
          </a:extLst>
        </xdr:cNvPr>
        <xdr:cNvCxnSpPr/>
      </xdr:nvCxnSpPr>
      <xdr:spPr>
        <a:xfrm flipH="1" flipV="1">
          <a:off x="13117286" y="8419676"/>
          <a:ext cx="4395107" cy="370538"/>
        </a:xfrm>
        <a:prstGeom prst="straightConnector1">
          <a:avLst/>
        </a:prstGeom>
        <a:ln w="28575">
          <a:solidFill>
            <a:srgbClr val="FF0000"/>
          </a:solidFill>
          <a:headEnd type="none" w="lg" len="lg"/>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367394</xdr:colOff>
      <xdr:row>51</xdr:row>
      <xdr:rowOff>190500</xdr:rowOff>
    </xdr:from>
    <xdr:to>
      <xdr:col>17</xdr:col>
      <xdr:colOff>571500</xdr:colOff>
      <xdr:row>61</xdr:row>
      <xdr:rowOff>136071</xdr:rowOff>
    </xdr:to>
    <xdr:sp macro="" textlink="">
      <xdr:nvSpPr>
        <xdr:cNvPr id="11" name="テキスト ボックス 10">
          <a:extLst>
            <a:ext uri="{FF2B5EF4-FFF2-40B4-BE49-F238E27FC236}">
              <a16:creationId xmlns:a16="http://schemas.microsoft.com/office/drawing/2014/main" id="{5E5ACE5D-FCB3-6FE2-C29B-8746BF9A2EA5}"/>
            </a:ext>
          </a:extLst>
        </xdr:cNvPr>
        <xdr:cNvSpPr txBox="1"/>
      </xdr:nvSpPr>
      <xdr:spPr>
        <a:xfrm>
          <a:off x="17485180" y="14287500"/>
          <a:ext cx="4449534" cy="23948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endParaRPr kumimoji="1" lang="en-US" altLang="ja-JP" sz="1300" b="1">
            <a:solidFill>
              <a:srgbClr val="FF0000"/>
            </a:solidFill>
          </a:endParaRPr>
        </a:p>
        <a:p>
          <a:pPr>
            <a:lnSpc>
              <a:spcPts val="1800"/>
            </a:lnSpc>
          </a:pPr>
          <a:r>
            <a:rPr kumimoji="1" lang="ja-JP" altLang="en-US" sz="1400" b="1" u="sng">
              <a:solidFill>
                <a:srgbClr val="0000FF"/>
              </a:solidFill>
            </a:rPr>
            <a:t>シンクタンクの</a:t>
          </a:r>
          <a:r>
            <a:rPr kumimoji="1" lang="en-US" altLang="ja-JP" sz="1400" b="1" u="sng">
              <a:solidFill>
                <a:srgbClr val="0000FF"/>
              </a:solidFill>
            </a:rPr>
            <a:t>Web</a:t>
          </a:r>
          <a:r>
            <a:rPr kumimoji="1" lang="ja-JP" altLang="en-US" sz="1400" b="1" u="sng">
              <a:solidFill>
                <a:srgbClr val="0000FF"/>
              </a:solidFill>
            </a:rPr>
            <a:t>記事が言う、</a:t>
          </a:r>
          <a:endParaRPr kumimoji="1" lang="en-US" altLang="ja-JP" sz="1400" b="1" u="sng">
            <a:solidFill>
              <a:srgbClr val="0000FF"/>
            </a:solidFill>
          </a:endParaRPr>
        </a:p>
        <a:p>
          <a:pPr>
            <a:lnSpc>
              <a:spcPts val="1800"/>
            </a:lnSpc>
          </a:pPr>
          <a:r>
            <a:rPr kumimoji="1" lang="ja-JP" altLang="en-US" sz="1400" b="1" u="sng">
              <a:solidFill>
                <a:srgbClr val="0000FF"/>
              </a:solidFill>
            </a:rPr>
            <a:t>「お米５７円」よりも</a:t>
          </a:r>
          <a:r>
            <a:rPr kumimoji="1" lang="ja-JP" altLang="en-US" sz="1400" b="1" u="sng">
              <a:solidFill>
                <a:srgbClr val="FF0000"/>
              </a:solidFill>
            </a:rPr>
            <a:t>高額に</a:t>
          </a:r>
          <a:r>
            <a:rPr kumimoji="1" lang="ja-JP" altLang="en-US" sz="1400" b="1" u="sng">
              <a:solidFill>
                <a:srgbClr val="0000FF"/>
              </a:solidFill>
            </a:rPr>
            <a:t>。</a:t>
          </a:r>
          <a:endParaRPr kumimoji="1" lang="en-US" altLang="ja-JP" sz="1400" b="1" u="sng">
            <a:solidFill>
              <a:srgbClr val="0000FF"/>
            </a:solidFill>
          </a:endParaRPr>
        </a:p>
        <a:p>
          <a:pPr>
            <a:lnSpc>
              <a:spcPts val="1800"/>
            </a:lnSpc>
          </a:pPr>
          <a:r>
            <a:rPr kumimoji="1" lang="ja-JP" altLang="en-US" sz="1400" b="1">
              <a:solidFill>
                <a:srgbClr val="FF0000"/>
              </a:solidFill>
              <a:latin typeface="+mn-lt"/>
              <a:ea typeface="+mn-ea"/>
              <a:cs typeface="+mn-cs"/>
            </a:rPr>
            <a:t>ただし、そもそもなんですが、</a:t>
          </a:r>
          <a:endParaRPr kumimoji="1" lang="en-US" altLang="ja-JP" sz="1400" b="1">
            <a:solidFill>
              <a:srgbClr val="FF0000"/>
            </a:solidFill>
            <a:latin typeface="+mn-lt"/>
            <a:ea typeface="+mn-ea"/>
            <a:cs typeface="+mn-cs"/>
          </a:endParaRPr>
        </a:p>
        <a:p>
          <a:pPr>
            <a:lnSpc>
              <a:spcPts val="1800"/>
            </a:lnSpc>
          </a:pPr>
          <a:r>
            <a:rPr kumimoji="1" lang="ja-JP" altLang="en-US" sz="1400" b="1">
              <a:solidFill>
                <a:srgbClr val="FF0000"/>
              </a:solidFill>
              <a:latin typeface="+mn-lt"/>
              <a:ea typeface="+mn-ea"/>
              <a:cs typeface="+mn-cs"/>
            </a:rPr>
            <a:t>精米（一般的に食べられない状態）と「料理済み（食べられる状態）」のものを同じグラム数で比較すること自体が</a:t>
          </a:r>
          <a:r>
            <a:rPr kumimoji="1" lang="ja-JP" altLang="en-US" sz="1400" b="1" u="sng">
              <a:solidFill>
                <a:srgbClr val="FF0000"/>
              </a:solidFill>
              <a:latin typeface="+mn-lt"/>
              <a:ea typeface="+mn-ea"/>
              <a:cs typeface="+mn-cs"/>
            </a:rPr>
            <a:t>間違っています</a:t>
          </a:r>
          <a:r>
            <a:rPr kumimoji="1" lang="ja-JP" altLang="en-US" sz="1400" b="1">
              <a:solidFill>
                <a:srgbClr val="FF0000"/>
              </a:solidFill>
              <a:latin typeface="+mn-lt"/>
              <a:ea typeface="+mn-ea"/>
              <a:cs typeface="+mn-cs"/>
            </a:rPr>
            <a:t>。</a:t>
          </a:r>
          <a:endParaRPr kumimoji="1" lang="ja-JP" altLang="en-US" sz="1300" b="1">
            <a:solidFill>
              <a:srgbClr val="FF0000"/>
            </a:solidFill>
            <a:latin typeface="+mn-lt"/>
            <a:ea typeface="+mn-ea"/>
            <a:cs typeface="+mn-cs"/>
          </a:endParaRPr>
        </a:p>
      </xdr:txBody>
    </xdr:sp>
    <xdr:clientData/>
  </xdr:twoCellAnchor>
  <xdr:twoCellAnchor>
    <xdr:from>
      <xdr:col>7</xdr:col>
      <xdr:colOff>231321</xdr:colOff>
      <xdr:row>51</xdr:row>
      <xdr:rowOff>54429</xdr:rowOff>
    </xdr:from>
    <xdr:to>
      <xdr:col>11</xdr:col>
      <xdr:colOff>367393</xdr:colOff>
      <xdr:row>53</xdr:row>
      <xdr:rowOff>95250</xdr:rowOff>
    </xdr:to>
    <xdr:cxnSp macro="">
      <xdr:nvCxnSpPr>
        <xdr:cNvPr id="12" name="直線矢印コネクタ 11">
          <a:extLst>
            <a:ext uri="{FF2B5EF4-FFF2-40B4-BE49-F238E27FC236}">
              <a16:creationId xmlns:a16="http://schemas.microsoft.com/office/drawing/2014/main" id="{DB353045-9E2F-1CA2-8D83-090A4F648BA4}"/>
            </a:ext>
          </a:extLst>
        </xdr:cNvPr>
        <xdr:cNvCxnSpPr/>
      </xdr:nvCxnSpPr>
      <xdr:spPr>
        <a:xfrm flipH="1" flipV="1">
          <a:off x="13049250" y="14151429"/>
          <a:ext cx="4435929" cy="530678"/>
        </a:xfrm>
        <a:prstGeom prst="straightConnector1">
          <a:avLst/>
        </a:prstGeom>
        <a:ln w="28575">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244927</xdr:colOff>
      <xdr:row>18</xdr:row>
      <xdr:rowOff>13607</xdr:rowOff>
    </xdr:from>
    <xdr:to>
      <xdr:col>18</xdr:col>
      <xdr:colOff>27214</xdr:colOff>
      <xdr:row>26</xdr:row>
      <xdr:rowOff>136071</xdr:rowOff>
    </xdr:to>
    <xdr:sp macro="" textlink="">
      <xdr:nvSpPr>
        <xdr:cNvPr id="13" name="テキスト ボックス 12">
          <a:extLst>
            <a:ext uri="{FF2B5EF4-FFF2-40B4-BE49-F238E27FC236}">
              <a16:creationId xmlns:a16="http://schemas.microsoft.com/office/drawing/2014/main" id="{D37A5DA0-8393-C8BF-2E46-96E670B9B986}"/>
            </a:ext>
          </a:extLst>
        </xdr:cNvPr>
        <xdr:cNvSpPr txBox="1"/>
      </xdr:nvSpPr>
      <xdr:spPr>
        <a:xfrm>
          <a:off x="17362713" y="6027964"/>
          <a:ext cx="4708072" cy="20818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en-US" altLang="ja-JP" sz="1300" b="1">
              <a:solidFill>
                <a:srgbClr val="FF0000"/>
              </a:solidFill>
            </a:rPr>
            <a:t>※</a:t>
          </a:r>
          <a:r>
            <a:rPr kumimoji="1" lang="ja-JP" altLang="en-US" sz="1300" b="1">
              <a:solidFill>
                <a:srgbClr val="FF0000"/>
              </a:solidFill>
            </a:rPr>
            <a:t>お米と乾麺パスタの膨張率はおおむね同じなので、本当なら、</a:t>
          </a:r>
          <a:endParaRPr kumimoji="1" lang="en-US" altLang="ja-JP" sz="1300" b="1">
            <a:solidFill>
              <a:srgbClr val="FF0000"/>
            </a:solidFill>
          </a:endParaRPr>
        </a:p>
        <a:p>
          <a:pPr>
            <a:lnSpc>
              <a:spcPts val="1800"/>
            </a:lnSpc>
          </a:pPr>
          <a:r>
            <a:rPr kumimoji="1" lang="ja-JP" altLang="en-US" sz="1300" b="1" u="sng">
              <a:solidFill>
                <a:srgbClr val="009900"/>
              </a:solidFill>
              <a:latin typeface="+mn-lt"/>
              <a:ea typeface="+mn-ea"/>
              <a:cs typeface="+mn-cs"/>
            </a:rPr>
            <a:t>比べるならお米も小麦粉もパスタ乾麺も</a:t>
          </a:r>
          <a:endParaRPr kumimoji="1" lang="en-US" altLang="ja-JP" sz="1300" b="1" u="sng">
            <a:solidFill>
              <a:srgbClr val="009900"/>
            </a:solidFill>
            <a:latin typeface="+mn-lt"/>
            <a:ea typeface="+mn-ea"/>
            <a:cs typeface="+mn-cs"/>
          </a:endParaRPr>
        </a:p>
        <a:p>
          <a:pPr>
            <a:lnSpc>
              <a:spcPts val="1800"/>
            </a:lnSpc>
          </a:pPr>
          <a:r>
            <a:rPr kumimoji="1" lang="ja-JP" altLang="en-US" sz="1300" b="1" u="sng">
              <a:solidFill>
                <a:srgbClr val="009900"/>
              </a:solidFill>
              <a:latin typeface="+mn-lt"/>
              <a:ea typeface="+mn-ea"/>
              <a:cs typeface="+mn-cs"/>
            </a:rPr>
            <a:t>「全部８０ｇ」あるいは、「全部６５ｇ」</a:t>
          </a:r>
          <a:endParaRPr kumimoji="1" lang="en-US" altLang="ja-JP" sz="1300" b="1" u="sng">
            <a:solidFill>
              <a:srgbClr val="009900"/>
            </a:solidFill>
            <a:latin typeface="+mn-lt"/>
            <a:ea typeface="+mn-ea"/>
            <a:cs typeface="+mn-cs"/>
          </a:endParaRPr>
        </a:p>
        <a:p>
          <a:pPr>
            <a:lnSpc>
              <a:spcPts val="1800"/>
            </a:lnSpc>
          </a:pPr>
          <a:r>
            <a:rPr kumimoji="1" lang="ja-JP" altLang="en-US" sz="1300" b="1" u="sng">
              <a:solidFill>
                <a:srgbClr val="009900"/>
              </a:solidFill>
              <a:latin typeface="+mn-lt"/>
              <a:ea typeface="+mn-ea"/>
              <a:cs typeface="+mn-cs"/>
            </a:rPr>
            <a:t>で統一すべきです。というよりも、</a:t>
          </a:r>
          <a:r>
            <a:rPr kumimoji="1" lang="ja-JP" altLang="en-US" sz="1300" b="1" u="sng">
              <a:solidFill>
                <a:srgbClr val="FF0000"/>
              </a:solidFill>
              <a:latin typeface="+mn-lt"/>
              <a:ea typeface="+mn-ea"/>
              <a:cs typeface="+mn-cs"/>
            </a:rPr>
            <a:t>そもそも、「食べられない状態で比較する」こと自体が意味無い。かつ、間違い。</a:t>
          </a:r>
          <a:endParaRPr kumimoji="1" lang="en-US" altLang="ja-JP" sz="1300" b="1" u="sng">
            <a:solidFill>
              <a:srgbClr val="FF0000"/>
            </a:solidFill>
            <a:latin typeface="+mn-lt"/>
            <a:ea typeface="+mn-ea"/>
            <a:cs typeface="+mn-cs"/>
          </a:endParaRPr>
        </a:p>
        <a:p>
          <a:pPr>
            <a:lnSpc>
              <a:spcPts val="1800"/>
            </a:lnSpc>
          </a:pPr>
          <a:r>
            <a:rPr kumimoji="1" lang="ja-JP" altLang="en-US" sz="1300" b="1" u="sng">
              <a:solidFill>
                <a:srgbClr val="0000FF"/>
              </a:solidFill>
              <a:latin typeface="+mn-lt"/>
              <a:ea typeface="+mn-ea"/>
              <a:cs typeface="+mn-cs"/>
            </a:rPr>
            <a:t>意味あると思いますか？「食べられない状態」での金額と量の比較・・・。</a:t>
          </a:r>
        </a:p>
      </xdr:txBody>
    </xdr:sp>
    <xdr:clientData/>
  </xdr:twoCellAnchor>
  <xdr:twoCellAnchor>
    <xdr:from>
      <xdr:col>6</xdr:col>
      <xdr:colOff>204106</xdr:colOff>
      <xdr:row>18</xdr:row>
      <xdr:rowOff>13607</xdr:rowOff>
    </xdr:from>
    <xdr:to>
      <xdr:col>6</xdr:col>
      <xdr:colOff>353785</xdr:colOff>
      <xdr:row>20</xdr:row>
      <xdr:rowOff>13607</xdr:rowOff>
    </xdr:to>
    <xdr:sp macro="" textlink="">
      <xdr:nvSpPr>
        <xdr:cNvPr id="21" name="右中かっこ 20">
          <a:extLst>
            <a:ext uri="{FF2B5EF4-FFF2-40B4-BE49-F238E27FC236}">
              <a16:creationId xmlns:a16="http://schemas.microsoft.com/office/drawing/2014/main" id="{C93B38D5-6741-0EAA-0930-062900F849F9}"/>
            </a:ext>
          </a:extLst>
        </xdr:cNvPr>
        <xdr:cNvSpPr/>
      </xdr:nvSpPr>
      <xdr:spPr>
        <a:xfrm flipH="1">
          <a:off x="11933463" y="2422071"/>
          <a:ext cx="149679" cy="489857"/>
        </a:xfrm>
        <a:prstGeom prst="rightBrace">
          <a:avLst>
            <a:gd name="adj1" fmla="val 57312"/>
            <a:gd name="adj2" fmla="val 66244"/>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326573</xdr:colOff>
      <xdr:row>19</xdr:row>
      <xdr:rowOff>176894</xdr:rowOff>
    </xdr:from>
    <xdr:to>
      <xdr:col>11</xdr:col>
      <xdr:colOff>204107</xdr:colOff>
      <xdr:row>22</xdr:row>
      <xdr:rowOff>180776</xdr:rowOff>
    </xdr:to>
    <xdr:sp macro="" textlink="">
      <xdr:nvSpPr>
        <xdr:cNvPr id="22" name="フリーフォーム: 図形 21">
          <a:extLst>
            <a:ext uri="{FF2B5EF4-FFF2-40B4-BE49-F238E27FC236}">
              <a16:creationId xmlns:a16="http://schemas.microsoft.com/office/drawing/2014/main" id="{9487B2BF-EF18-678E-7C8F-A198BE52C095}"/>
            </a:ext>
          </a:extLst>
        </xdr:cNvPr>
        <xdr:cNvSpPr/>
      </xdr:nvSpPr>
      <xdr:spPr>
        <a:xfrm>
          <a:off x="11674930" y="3741965"/>
          <a:ext cx="5293177" cy="738668"/>
        </a:xfrm>
        <a:custGeom>
          <a:avLst/>
          <a:gdLst>
            <a:gd name="connsiteX0" fmla="*/ 5347607 w 5347607"/>
            <a:gd name="connsiteY0" fmla="*/ 625928 h 736598"/>
            <a:gd name="connsiteX1" fmla="*/ 2149928 w 5347607"/>
            <a:gd name="connsiteY1" fmla="*/ 721178 h 736598"/>
            <a:gd name="connsiteX2" fmla="*/ 625928 w 5347607"/>
            <a:gd name="connsiteY2" fmla="*/ 340178 h 736598"/>
            <a:gd name="connsiteX3" fmla="*/ 0 w 5347607"/>
            <a:gd name="connsiteY3" fmla="*/ 0 h 736598"/>
            <a:gd name="connsiteX0" fmla="*/ 5347607 w 5347607"/>
            <a:gd name="connsiteY0" fmla="*/ 625928 h 727782"/>
            <a:gd name="connsiteX1" fmla="*/ 2149928 w 5347607"/>
            <a:gd name="connsiteY1" fmla="*/ 721178 h 727782"/>
            <a:gd name="connsiteX2" fmla="*/ 816428 w 5347607"/>
            <a:gd name="connsiteY2" fmla="*/ 476249 h 727782"/>
            <a:gd name="connsiteX3" fmla="*/ 0 w 5347607"/>
            <a:gd name="connsiteY3" fmla="*/ 0 h 727782"/>
            <a:gd name="connsiteX0" fmla="*/ 5347607 w 5347607"/>
            <a:gd name="connsiteY0" fmla="*/ 625928 h 727782"/>
            <a:gd name="connsiteX1" fmla="*/ 2149928 w 5347607"/>
            <a:gd name="connsiteY1" fmla="*/ 721178 h 727782"/>
            <a:gd name="connsiteX2" fmla="*/ 816428 w 5347607"/>
            <a:gd name="connsiteY2" fmla="*/ 476249 h 727782"/>
            <a:gd name="connsiteX3" fmla="*/ 0 w 5347607"/>
            <a:gd name="connsiteY3" fmla="*/ 0 h 727782"/>
            <a:gd name="connsiteX0" fmla="*/ 5347607 w 5347607"/>
            <a:gd name="connsiteY0" fmla="*/ 625928 h 727782"/>
            <a:gd name="connsiteX1" fmla="*/ 2517321 w 5347607"/>
            <a:gd name="connsiteY1" fmla="*/ 721178 h 727782"/>
            <a:gd name="connsiteX2" fmla="*/ 816428 w 5347607"/>
            <a:gd name="connsiteY2" fmla="*/ 476249 h 727782"/>
            <a:gd name="connsiteX3" fmla="*/ 0 w 5347607"/>
            <a:gd name="connsiteY3" fmla="*/ 0 h 727782"/>
            <a:gd name="connsiteX0" fmla="*/ 5415299 w 5415299"/>
            <a:gd name="connsiteY0" fmla="*/ 438925 h 721391"/>
            <a:gd name="connsiteX1" fmla="*/ 2517321 w 5415299"/>
            <a:gd name="connsiteY1" fmla="*/ 721178 h 721391"/>
            <a:gd name="connsiteX2" fmla="*/ 816428 w 5415299"/>
            <a:gd name="connsiteY2" fmla="*/ 476249 h 721391"/>
            <a:gd name="connsiteX3" fmla="*/ 0 w 5415299"/>
            <a:gd name="connsiteY3" fmla="*/ 0 h 721391"/>
            <a:gd name="connsiteX0" fmla="*/ 5306992 w 5306992"/>
            <a:gd name="connsiteY0" fmla="*/ 251922 h 726650"/>
            <a:gd name="connsiteX1" fmla="*/ 2517321 w 5306992"/>
            <a:gd name="connsiteY1" fmla="*/ 721178 h 726650"/>
            <a:gd name="connsiteX2" fmla="*/ 816428 w 5306992"/>
            <a:gd name="connsiteY2" fmla="*/ 476249 h 726650"/>
            <a:gd name="connsiteX3" fmla="*/ 0 w 5306992"/>
            <a:gd name="connsiteY3" fmla="*/ 0 h 726650"/>
            <a:gd name="connsiteX0" fmla="*/ 5306992 w 5306992"/>
            <a:gd name="connsiteY0" fmla="*/ 251922 h 726650"/>
            <a:gd name="connsiteX1" fmla="*/ 2517321 w 5306992"/>
            <a:gd name="connsiteY1" fmla="*/ 721178 h 726650"/>
            <a:gd name="connsiteX2" fmla="*/ 816428 w 5306992"/>
            <a:gd name="connsiteY2" fmla="*/ 476249 h 726650"/>
            <a:gd name="connsiteX3" fmla="*/ 0 w 5306992"/>
            <a:gd name="connsiteY3" fmla="*/ 0 h 726650"/>
            <a:gd name="connsiteX0" fmla="*/ 5374683 w 5374683"/>
            <a:gd name="connsiteY0" fmla="*/ 291994 h 725111"/>
            <a:gd name="connsiteX1" fmla="*/ 2517321 w 5374683"/>
            <a:gd name="connsiteY1" fmla="*/ 721178 h 725111"/>
            <a:gd name="connsiteX2" fmla="*/ 816428 w 5374683"/>
            <a:gd name="connsiteY2" fmla="*/ 476249 h 725111"/>
            <a:gd name="connsiteX3" fmla="*/ 0 w 5374683"/>
            <a:gd name="connsiteY3" fmla="*/ 0 h 725111"/>
          </a:gdLst>
          <a:ahLst/>
          <a:cxnLst>
            <a:cxn ang="0">
              <a:pos x="connsiteX0" y="connsiteY0"/>
            </a:cxn>
            <a:cxn ang="0">
              <a:pos x="connsiteX1" y="connsiteY1"/>
            </a:cxn>
            <a:cxn ang="0">
              <a:pos x="connsiteX2" y="connsiteY2"/>
            </a:cxn>
            <a:cxn ang="0">
              <a:pos x="connsiteX3" y="connsiteY3"/>
            </a:cxn>
          </a:cxnLst>
          <a:rect l="l" t="t" r="r" b="b"/>
          <a:pathLst>
            <a:path w="5374683" h="725111">
              <a:moveTo>
                <a:pt x="5374683" y="291994"/>
              </a:moveTo>
              <a:cubicBezTo>
                <a:pt x="3979782" y="283288"/>
                <a:pt x="3277030" y="690469"/>
                <a:pt x="2517321" y="721178"/>
              </a:cubicBezTo>
              <a:cubicBezTo>
                <a:pt x="1757612" y="751887"/>
                <a:pt x="1235982" y="596445"/>
                <a:pt x="816428" y="476249"/>
              </a:cubicBezTo>
              <a:cubicBezTo>
                <a:pt x="396875" y="356053"/>
                <a:pt x="133803" y="109991"/>
                <a:pt x="0" y="0"/>
              </a:cubicBezTo>
            </a:path>
          </a:pathLst>
        </a:custGeom>
        <a:noFill/>
        <a:ln w="28575">
          <a:solidFill>
            <a:srgbClr val="FF0000"/>
          </a:solidFill>
          <a:headEnd type="none" w="med" len="med"/>
          <a:tailEnd type="triangle" w="lg" len="lg"/>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54430</xdr:colOff>
      <xdr:row>60</xdr:row>
      <xdr:rowOff>108857</xdr:rowOff>
    </xdr:from>
    <xdr:to>
      <xdr:col>5</xdr:col>
      <xdr:colOff>163288</xdr:colOff>
      <xdr:row>61</xdr:row>
      <xdr:rowOff>231321</xdr:rowOff>
    </xdr:to>
    <xdr:sp macro="" textlink="">
      <xdr:nvSpPr>
        <xdr:cNvPr id="14" name="テキスト ボックス 13">
          <a:extLst>
            <a:ext uri="{FF2B5EF4-FFF2-40B4-BE49-F238E27FC236}">
              <a16:creationId xmlns:a16="http://schemas.microsoft.com/office/drawing/2014/main" id="{BA846E20-CE96-5990-A6D5-195930B89B82}"/>
            </a:ext>
          </a:extLst>
        </xdr:cNvPr>
        <xdr:cNvSpPr txBox="1"/>
      </xdr:nvSpPr>
      <xdr:spPr>
        <a:xfrm>
          <a:off x="1524001" y="15675428"/>
          <a:ext cx="10341430" cy="367393"/>
        </a:xfrm>
        <a:prstGeom prst="rect">
          <a:avLst/>
        </a:prstGeom>
        <a:solidFill>
          <a:schemeClr val="bg1"/>
        </a:solidFill>
        <a:ln w="38100"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特売品などならもっと安いかも？だけど、それでも「炊いたごはん」の単価と比較すると、</a:t>
          </a:r>
          <a:r>
            <a:rPr kumimoji="1" lang="ja-JP" altLang="en-US" sz="1300" b="1" u="sng">
              <a:solidFill>
                <a:srgbClr val="0000FF"/>
              </a:solidFill>
            </a:rPr>
            <a:t>大幅に</a:t>
          </a:r>
          <a:r>
            <a:rPr kumimoji="1" lang="ja-JP" altLang="en-US" sz="1300" b="1" u="sng">
              <a:solidFill>
                <a:srgbClr val="FF0000"/>
              </a:solidFill>
            </a:rPr>
            <a:t>エンゲル係数が減るわけでもない。</a:t>
          </a:r>
          <a:endParaRPr kumimoji="1" lang="ja-JP" altLang="en-US" sz="1300" b="1" u="sng">
            <a:solidFill>
              <a:srgbClr val="009900"/>
            </a:solidFill>
            <a:latin typeface="+mn-lt"/>
            <a:ea typeface="+mn-ea"/>
            <a:cs typeface="+mn-cs"/>
          </a:endParaRPr>
        </a:p>
      </xdr:txBody>
    </xdr:sp>
    <xdr:clientData/>
  </xdr:twoCellAnchor>
  <xdr:twoCellAnchor>
    <xdr:from>
      <xdr:col>7</xdr:col>
      <xdr:colOff>40819</xdr:colOff>
      <xdr:row>50</xdr:row>
      <xdr:rowOff>27214</xdr:rowOff>
    </xdr:from>
    <xdr:to>
      <xdr:col>7</xdr:col>
      <xdr:colOff>217714</xdr:colOff>
      <xdr:row>54</xdr:row>
      <xdr:rowOff>27214</xdr:rowOff>
    </xdr:to>
    <xdr:sp macro="" textlink="">
      <xdr:nvSpPr>
        <xdr:cNvPr id="25" name="右中かっこ 24">
          <a:extLst>
            <a:ext uri="{FF2B5EF4-FFF2-40B4-BE49-F238E27FC236}">
              <a16:creationId xmlns:a16="http://schemas.microsoft.com/office/drawing/2014/main" id="{CAB76B45-F65A-A17A-711C-825DB3CE752F}"/>
            </a:ext>
          </a:extLst>
        </xdr:cNvPr>
        <xdr:cNvSpPr/>
      </xdr:nvSpPr>
      <xdr:spPr>
        <a:xfrm>
          <a:off x="12504962" y="11185071"/>
          <a:ext cx="176895" cy="734786"/>
        </a:xfrm>
        <a:prstGeom prst="rightBrace">
          <a:avLst>
            <a:gd name="adj1" fmla="val 57312"/>
            <a:gd name="adj2" fmla="val 44022"/>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40822</xdr:colOff>
      <xdr:row>0</xdr:row>
      <xdr:rowOff>367394</xdr:rowOff>
    </xdr:from>
    <xdr:to>
      <xdr:col>16</xdr:col>
      <xdr:colOff>81642</xdr:colOff>
      <xdr:row>3</xdr:row>
      <xdr:rowOff>54428</xdr:rowOff>
    </xdr:to>
    <xdr:sp macro="" textlink="">
      <xdr:nvSpPr>
        <xdr:cNvPr id="27" name="テキスト ボックス 26">
          <a:extLst>
            <a:ext uri="{FF2B5EF4-FFF2-40B4-BE49-F238E27FC236}">
              <a16:creationId xmlns:a16="http://schemas.microsoft.com/office/drawing/2014/main" id="{E275D707-FA20-111E-1C5C-7D08E7BC9B8C}"/>
            </a:ext>
          </a:extLst>
        </xdr:cNvPr>
        <xdr:cNvSpPr txBox="1"/>
      </xdr:nvSpPr>
      <xdr:spPr>
        <a:xfrm>
          <a:off x="544286" y="367394"/>
          <a:ext cx="20220213" cy="5987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u="none">
              <a:solidFill>
                <a:srgbClr val="009900"/>
              </a:solidFill>
            </a:rPr>
            <a:t>結論：</a:t>
          </a:r>
          <a:r>
            <a:rPr kumimoji="1" lang="ja-JP" altLang="en-US" sz="1300" b="1" u="sng">
              <a:solidFill>
                <a:srgbClr val="009900"/>
              </a:solidFill>
            </a:rPr>
            <a:t>うどんやラーメン（ｶｯﾌﾟ麺は微妙）は「家で作る」ならお米よりも安いけど、パンやパスタは必ずしも安くはならない。下手</a:t>
          </a:r>
          <a:r>
            <a:rPr kumimoji="1" lang="ja-JP" altLang="ja-JP" sz="1300" b="1" u="sng">
              <a:solidFill>
                <a:srgbClr val="009900"/>
              </a:solidFill>
              <a:latin typeface="+mn-lt"/>
              <a:ea typeface="+mn-ea"/>
              <a:cs typeface="+mn-cs"/>
            </a:rPr>
            <a:t>すると</a:t>
          </a:r>
          <a:r>
            <a:rPr kumimoji="1" lang="ja-JP" altLang="en-US" sz="1300" b="1" u="sng">
              <a:solidFill>
                <a:srgbClr val="009900"/>
              </a:solidFill>
              <a:latin typeface="+mn-lt"/>
              <a:ea typeface="+mn-ea"/>
              <a:cs typeface="+mn-cs"/>
            </a:rPr>
            <a:t>逆に高くなって買ったら食費が増えます</a:t>
          </a:r>
          <a:r>
            <a:rPr kumimoji="1" lang="ja-JP" altLang="ja-JP" sz="1300" b="1" u="sng">
              <a:solidFill>
                <a:srgbClr val="009900"/>
              </a:solidFill>
              <a:latin typeface="+mn-lt"/>
              <a:ea typeface="+mn-ea"/>
              <a:cs typeface="+mn-cs"/>
            </a:rPr>
            <a:t>。（</a:t>
          </a:r>
          <a:r>
            <a:rPr kumimoji="1" lang="ja-JP" altLang="en-US" sz="1300" b="1" u="sng">
              <a:solidFill>
                <a:srgbClr val="009900"/>
              </a:solidFill>
              <a:latin typeface="+mn-lt"/>
              <a:ea typeface="+mn-ea"/>
              <a:cs typeface="+mn-cs"/>
            </a:rPr>
            <a:t>計算無しでも直感ですぐにわかるか、</a:t>
          </a:r>
          <a:r>
            <a:rPr kumimoji="1" lang="ja-JP" altLang="ja-JP" sz="1300" b="1" u="sng">
              <a:solidFill>
                <a:srgbClr val="009900"/>
              </a:solidFill>
              <a:latin typeface="+mn-lt"/>
              <a:ea typeface="+mn-ea"/>
              <a:cs typeface="+mn-cs"/>
            </a:rPr>
            <a:t>スマホ電卓</a:t>
          </a:r>
          <a:r>
            <a:rPr kumimoji="1" lang="ja-JP" altLang="en-US" sz="1300" b="1" u="sng">
              <a:solidFill>
                <a:srgbClr val="009900"/>
              </a:solidFill>
              <a:latin typeface="+mn-lt"/>
              <a:ea typeface="+mn-ea"/>
              <a:cs typeface="+mn-cs"/>
            </a:rPr>
            <a:t>とかで</a:t>
          </a:r>
          <a:r>
            <a:rPr kumimoji="1" lang="ja-JP" altLang="ja-JP" sz="1300" b="1" u="sng">
              <a:solidFill>
                <a:srgbClr val="009900"/>
              </a:solidFill>
              <a:latin typeface="+mn-lt"/>
              <a:ea typeface="+mn-ea"/>
              <a:cs typeface="+mn-cs"/>
            </a:rPr>
            <a:t>自分で現地で計算できないと）</a:t>
          </a:r>
          <a:endParaRPr kumimoji="1" lang="en-US" altLang="ja-JP" sz="1300" b="1" u="sng">
            <a:solidFill>
              <a:srgbClr val="009900"/>
            </a:solidFill>
            <a:latin typeface="+mn-lt"/>
            <a:ea typeface="+mn-ea"/>
            <a:cs typeface="+mn-cs"/>
          </a:endParaRPr>
        </a:p>
        <a:p>
          <a:pPr>
            <a:lnSpc>
              <a:spcPts val="1800"/>
            </a:lnSpc>
          </a:pPr>
          <a:r>
            <a:rPr kumimoji="1" lang="ja-JP" altLang="en-US" sz="1300" b="1" u="none">
              <a:solidFill>
                <a:srgbClr val="009900"/>
              </a:solidFill>
              <a:latin typeface="+mn-lt"/>
              <a:ea typeface="+mn-ea"/>
              <a:cs typeface="+mn-cs"/>
            </a:rPr>
            <a:t>　　　</a:t>
          </a:r>
          <a:r>
            <a:rPr kumimoji="1" lang="ja-JP" altLang="en-US" sz="1300" b="1" u="sng">
              <a:solidFill>
                <a:srgbClr val="FF0000"/>
              </a:solidFill>
              <a:latin typeface="+mn-lt"/>
              <a:ea typeface="+mn-ea"/>
              <a:cs typeface="+mn-cs"/>
            </a:rPr>
            <a:t>「結局」は、「今までどおりの頻度で」「お米買って食べてたほうがいい」場合も。</a:t>
          </a:r>
          <a:r>
            <a:rPr kumimoji="1" lang="en-US" altLang="ja-JP" sz="1300" b="1" u="sng">
              <a:solidFill>
                <a:srgbClr val="009900"/>
              </a:solidFill>
              <a:latin typeface="+mn-lt"/>
              <a:ea typeface="+mn-ea"/>
              <a:cs typeface="+mn-cs"/>
            </a:rPr>
            <a:t>※</a:t>
          </a:r>
          <a:r>
            <a:rPr kumimoji="1" lang="ja-JP" altLang="en-US" sz="1300" b="1" u="sng">
              <a:solidFill>
                <a:srgbClr val="009900"/>
              </a:solidFill>
              <a:latin typeface="+mn-lt"/>
              <a:ea typeface="+mn-ea"/>
              <a:cs typeface="+mn-cs"/>
            </a:rPr>
            <a:t>特に市販の食パンは「人件費」が乗っているからちょっと微妙で、その分高額になるかもしれず、</a:t>
          </a:r>
          <a:r>
            <a:rPr kumimoji="1" lang="en-US" altLang="ja-JP" sz="1300" b="1" u="sng">
              <a:solidFill>
                <a:srgbClr val="009900"/>
              </a:solidFill>
              <a:latin typeface="+mn-lt"/>
              <a:ea typeface="+mn-ea"/>
              <a:cs typeface="+mn-cs"/>
            </a:rPr>
            <a:t>Web</a:t>
          </a:r>
          <a:r>
            <a:rPr kumimoji="1" lang="ja-JP" altLang="en-US" sz="1300" b="1" u="sng">
              <a:solidFill>
                <a:srgbClr val="009900"/>
              </a:solidFill>
              <a:latin typeface="+mn-lt"/>
              <a:ea typeface="+mn-ea"/>
              <a:cs typeface="+mn-cs"/>
            </a:rPr>
            <a:t>記事や</a:t>
          </a:r>
          <a:r>
            <a:rPr kumimoji="1" lang="en-US" altLang="ja-JP" sz="1300" b="1" u="sng">
              <a:solidFill>
                <a:srgbClr val="009900"/>
              </a:solidFill>
              <a:latin typeface="+mn-lt"/>
              <a:ea typeface="+mn-ea"/>
              <a:cs typeface="+mn-cs"/>
            </a:rPr>
            <a:t>TV</a:t>
          </a:r>
          <a:r>
            <a:rPr kumimoji="1" lang="ja-JP" altLang="en-US" sz="1300" b="1" u="sng">
              <a:solidFill>
                <a:srgbClr val="009900"/>
              </a:solidFill>
              <a:latin typeface="+mn-lt"/>
              <a:ea typeface="+mn-ea"/>
              <a:cs typeface="+mn-cs"/>
            </a:rPr>
            <a:t>のニュース（「専門家」とやらなど）にだまされやすいので注意。</a:t>
          </a:r>
        </a:p>
      </xdr:txBody>
    </xdr:sp>
    <xdr:clientData/>
  </xdr:twoCellAnchor>
  <xdr:twoCellAnchor>
    <xdr:from>
      <xdr:col>3</xdr:col>
      <xdr:colOff>6803571</xdr:colOff>
      <xdr:row>16</xdr:row>
      <xdr:rowOff>925286</xdr:rowOff>
    </xdr:from>
    <xdr:to>
      <xdr:col>6</xdr:col>
      <xdr:colOff>204106</xdr:colOff>
      <xdr:row>18</xdr:row>
      <xdr:rowOff>68037</xdr:rowOff>
    </xdr:to>
    <xdr:sp macro="" textlink="">
      <xdr:nvSpPr>
        <xdr:cNvPr id="20" name="フリーフォーム: 図形 19">
          <a:extLst>
            <a:ext uri="{FF2B5EF4-FFF2-40B4-BE49-F238E27FC236}">
              <a16:creationId xmlns:a16="http://schemas.microsoft.com/office/drawing/2014/main" id="{EE3B207E-1B3B-9BB6-8489-E254BF7C1D7F}"/>
            </a:ext>
          </a:extLst>
        </xdr:cNvPr>
        <xdr:cNvSpPr/>
      </xdr:nvSpPr>
      <xdr:spPr>
        <a:xfrm>
          <a:off x="8232321" y="2326822"/>
          <a:ext cx="3701142" cy="1061358"/>
        </a:xfrm>
        <a:custGeom>
          <a:avLst/>
          <a:gdLst>
            <a:gd name="connsiteX0" fmla="*/ 0 w 3156858"/>
            <a:gd name="connsiteY0" fmla="*/ 0 h 693965"/>
            <a:gd name="connsiteX1" fmla="*/ 408215 w 3156858"/>
            <a:gd name="connsiteY1" fmla="*/ 136072 h 693965"/>
            <a:gd name="connsiteX2" fmla="*/ 1564822 w 3156858"/>
            <a:gd name="connsiteY2" fmla="*/ 353786 h 693965"/>
            <a:gd name="connsiteX3" fmla="*/ 2435679 w 3156858"/>
            <a:gd name="connsiteY3" fmla="*/ 476250 h 693965"/>
            <a:gd name="connsiteX4" fmla="*/ 3156858 w 3156858"/>
            <a:gd name="connsiteY4" fmla="*/ 693965 h 693965"/>
            <a:gd name="connsiteX0" fmla="*/ 0 w 3156858"/>
            <a:gd name="connsiteY0" fmla="*/ 0 h 693965"/>
            <a:gd name="connsiteX1" fmla="*/ 408215 w 3156858"/>
            <a:gd name="connsiteY1" fmla="*/ 136072 h 693965"/>
            <a:gd name="connsiteX2" fmla="*/ 1752731 w 3156858"/>
            <a:gd name="connsiteY2" fmla="*/ 269385 h 693965"/>
            <a:gd name="connsiteX3" fmla="*/ 2435679 w 3156858"/>
            <a:gd name="connsiteY3" fmla="*/ 476250 h 693965"/>
            <a:gd name="connsiteX4" fmla="*/ 3156858 w 3156858"/>
            <a:gd name="connsiteY4" fmla="*/ 693965 h 693965"/>
            <a:gd name="connsiteX0" fmla="*/ 0 w 3156858"/>
            <a:gd name="connsiteY0" fmla="*/ 0 h 693965"/>
            <a:gd name="connsiteX1" fmla="*/ 408215 w 3156858"/>
            <a:gd name="connsiteY1" fmla="*/ 136072 h 693965"/>
            <a:gd name="connsiteX2" fmla="*/ 1752731 w 3156858"/>
            <a:gd name="connsiteY2" fmla="*/ 269385 h 693965"/>
            <a:gd name="connsiteX3" fmla="*/ 2736333 w 3156858"/>
            <a:gd name="connsiteY3" fmla="*/ 410605 h 693965"/>
            <a:gd name="connsiteX4" fmla="*/ 3156858 w 3156858"/>
            <a:gd name="connsiteY4" fmla="*/ 693965 h 693965"/>
            <a:gd name="connsiteX0" fmla="*/ 0 w 3144330"/>
            <a:gd name="connsiteY0" fmla="*/ 0 h 731477"/>
            <a:gd name="connsiteX1" fmla="*/ 408215 w 3144330"/>
            <a:gd name="connsiteY1" fmla="*/ 136072 h 731477"/>
            <a:gd name="connsiteX2" fmla="*/ 1752731 w 3144330"/>
            <a:gd name="connsiteY2" fmla="*/ 269385 h 731477"/>
            <a:gd name="connsiteX3" fmla="*/ 2736333 w 3144330"/>
            <a:gd name="connsiteY3" fmla="*/ 410605 h 731477"/>
            <a:gd name="connsiteX4" fmla="*/ 3144330 w 3144330"/>
            <a:gd name="connsiteY4" fmla="*/ 731477 h 731477"/>
            <a:gd name="connsiteX0" fmla="*/ 0 w 3144555"/>
            <a:gd name="connsiteY0" fmla="*/ 0 h 731477"/>
            <a:gd name="connsiteX1" fmla="*/ 408215 w 3144555"/>
            <a:gd name="connsiteY1" fmla="*/ 136072 h 731477"/>
            <a:gd name="connsiteX2" fmla="*/ 1752731 w 3144555"/>
            <a:gd name="connsiteY2" fmla="*/ 269385 h 731477"/>
            <a:gd name="connsiteX3" fmla="*/ 2736333 w 3144555"/>
            <a:gd name="connsiteY3" fmla="*/ 410605 h 731477"/>
            <a:gd name="connsiteX4" fmla="*/ 3144330 w 3144555"/>
            <a:gd name="connsiteY4" fmla="*/ 731477 h 731477"/>
            <a:gd name="connsiteX0" fmla="*/ 0 w 3144330"/>
            <a:gd name="connsiteY0" fmla="*/ 0 h 731477"/>
            <a:gd name="connsiteX1" fmla="*/ 408215 w 3144330"/>
            <a:gd name="connsiteY1" fmla="*/ 136072 h 731477"/>
            <a:gd name="connsiteX2" fmla="*/ 1752731 w 3144330"/>
            <a:gd name="connsiteY2" fmla="*/ 269385 h 731477"/>
            <a:gd name="connsiteX3" fmla="*/ 2736333 w 3144330"/>
            <a:gd name="connsiteY3" fmla="*/ 410605 h 731477"/>
            <a:gd name="connsiteX4" fmla="*/ 3144330 w 3144330"/>
            <a:gd name="connsiteY4" fmla="*/ 731477 h 731477"/>
            <a:gd name="connsiteX0" fmla="*/ 0 w 3144330"/>
            <a:gd name="connsiteY0" fmla="*/ 0 h 731477"/>
            <a:gd name="connsiteX1" fmla="*/ 408215 w 3144330"/>
            <a:gd name="connsiteY1" fmla="*/ 136072 h 731477"/>
            <a:gd name="connsiteX2" fmla="*/ 1752731 w 3144330"/>
            <a:gd name="connsiteY2" fmla="*/ 269385 h 731477"/>
            <a:gd name="connsiteX3" fmla="*/ 2736333 w 3144330"/>
            <a:gd name="connsiteY3" fmla="*/ 410605 h 731477"/>
            <a:gd name="connsiteX4" fmla="*/ 3144330 w 3144330"/>
            <a:gd name="connsiteY4" fmla="*/ 731477 h 73147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3144330" h="731477">
              <a:moveTo>
                <a:pt x="0" y="0"/>
              </a:moveTo>
              <a:cubicBezTo>
                <a:pt x="73705" y="38554"/>
                <a:pt x="116093" y="91175"/>
                <a:pt x="408215" y="136072"/>
              </a:cubicBezTo>
              <a:cubicBezTo>
                <a:pt x="700337" y="180970"/>
                <a:pt x="1364711" y="223629"/>
                <a:pt x="1752731" y="269385"/>
              </a:cubicBezTo>
              <a:cubicBezTo>
                <a:pt x="2140751" y="315141"/>
                <a:pt x="2504400" y="333590"/>
                <a:pt x="2736333" y="410605"/>
              </a:cubicBezTo>
              <a:cubicBezTo>
                <a:pt x="2968266" y="487620"/>
                <a:pt x="3064200" y="532458"/>
                <a:pt x="3144330" y="731477"/>
              </a:cubicBezTo>
            </a:path>
          </a:pathLst>
        </a:custGeom>
        <a:ln w="28575">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476249</xdr:colOff>
      <xdr:row>3</xdr:row>
      <xdr:rowOff>167365</xdr:rowOff>
    </xdr:from>
    <xdr:to>
      <xdr:col>18</xdr:col>
      <xdr:colOff>0</xdr:colOff>
      <xdr:row>12</xdr:row>
      <xdr:rowOff>81641</xdr:rowOff>
    </xdr:to>
    <xdr:sp macro="" textlink="">
      <xdr:nvSpPr>
        <xdr:cNvPr id="6" name="テキスト ボックス 5">
          <a:extLst>
            <a:ext uri="{FF2B5EF4-FFF2-40B4-BE49-F238E27FC236}">
              <a16:creationId xmlns:a16="http://schemas.microsoft.com/office/drawing/2014/main" id="{9100B950-C8EA-A661-D549-306DA4E5B41D}"/>
            </a:ext>
          </a:extLst>
        </xdr:cNvPr>
        <xdr:cNvSpPr txBox="1"/>
      </xdr:nvSpPr>
      <xdr:spPr>
        <a:xfrm>
          <a:off x="476249" y="1079044"/>
          <a:ext cx="21567322" cy="2118633"/>
        </a:xfrm>
        <a:prstGeom prst="rect">
          <a:avLst/>
        </a:prstGeom>
        <a:solidFill>
          <a:schemeClr val="accent6">
            <a:lumMod val="20000"/>
            <a:lumOff val="80000"/>
          </a:schemeClr>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ja-JP" altLang="en-US" sz="1300" b="1">
              <a:solidFill>
                <a:srgbClr val="FF0000"/>
              </a:solidFill>
            </a:rPr>
            <a:t>ゆでうどん「</a:t>
          </a:r>
          <a:r>
            <a:rPr kumimoji="1" lang="en-US" altLang="ja-JP" sz="1300" b="1">
              <a:solidFill>
                <a:srgbClr val="FF0000"/>
              </a:solidFill>
            </a:rPr>
            <a:t>60g</a:t>
          </a:r>
          <a:r>
            <a:rPr kumimoji="1" lang="ja-JP" altLang="en-US" sz="1300" b="1">
              <a:solidFill>
                <a:srgbClr val="FF0000"/>
              </a:solidFill>
            </a:rPr>
            <a:t>が</a:t>
          </a:r>
          <a:r>
            <a:rPr kumimoji="1" lang="en-US" altLang="ja-JP" sz="1300" b="1">
              <a:solidFill>
                <a:srgbClr val="FF0000"/>
              </a:solidFill>
            </a:rPr>
            <a:t>16.6</a:t>
          </a:r>
          <a:r>
            <a:rPr kumimoji="1" lang="ja-JP" altLang="en-US" sz="1300" b="1">
              <a:solidFill>
                <a:srgbClr val="FF0000"/>
              </a:solidFill>
            </a:rPr>
            <a:t>円」は確かに安い。</a:t>
          </a:r>
          <a:r>
            <a:rPr kumimoji="1" lang="ja-JP" altLang="en-US" sz="1300" b="1" u="sng">
              <a:solidFill>
                <a:srgbClr val="0000FF"/>
              </a:solidFill>
            </a:rPr>
            <a:t>ただし、「豪勢な具をつけたら ”簡単に”、 ”炊いたごはんに負ける” から注意」</a:t>
          </a:r>
          <a:r>
            <a:rPr kumimoji="1" lang="ja-JP" altLang="en-US" sz="1300" b="1" u="sng">
              <a:solidFill>
                <a:srgbClr val="FF0000"/>
              </a:solidFill>
            </a:rPr>
            <a:t>というのと、</a:t>
          </a:r>
          <a:r>
            <a:rPr kumimoji="1" lang="ja-JP" altLang="en-US" sz="1300" b="1" u="sng">
              <a:solidFill>
                <a:srgbClr val="0000FF"/>
              </a:solidFill>
            </a:rPr>
            <a:t>「”炊いたお米よりも激安”、”でもない” </a:t>
          </a:r>
          <a:r>
            <a:rPr kumimoji="1" lang="ja-JP" altLang="en-US" sz="1300" b="1" u="sng">
              <a:solidFill>
                <a:srgbClr val="0000FF"/>
              </a:solidFill>
              <a:latin typeface="+mn-lt"/>
              <a:ea typeface="+mn-ea"/>
              <a:cs typeface="+mn-cs"/>
            </a:rPr>
            <a:t>ので ”</a:t>
          </a:r>
          <a:r>
            <a:rPr kumimoji="1" lang="ja-JP" altLang="ja-JP" sz="1300" b="1" u="sng">
              <a:solidFill>
                <a:srgbClr val="0000FF"/>
              </a:solidFill>
              <a:latin typeface="+mn-lt"/>
              <a:ea typeface="+mn-ea"/>
              <a:cs typeface="+mn-cs"/>
            </a:rPr>
            <a:t>毎日うどん</a:t>
          </a:r>
          <a:r>
            <a:rPr kumimoji="1" lang="ja-JP" altLang="en-US" sz="1300" b="1" u="sng">
              <a:solidFill>
                <a:srgbClr val="0000FF"/>
              </a:solidFill>
              <a:latin typeface="+mn-lt"/>
              <a:ea typeface="+mn-ea"/>
              <a:cs typeface="+mn-cs"/>
            </a:rPr>
            <a:t>” </a:t>
          </a:r>
          <a:r>
            <a:rPr kumimoji="1" lang="ja-JP" altLang="ja-JP" sz="1300" b="1" u="sng">
              <a:solidFill>
                <a:srgbClr val="0000FF"/>
              </a:solidFill>
              <a:latin typeface="+mn-lt"/>
              <a:ea typeface="+mn-ea"/>
              <a:cs typeface="+mn-cs"/>
            </a:rPr>
            <a:t>にしないと</a:t>
          </a:r>
          <a:r>
            <a:rPr kumimoji="1" lang="ja-JP" altLang="en-US" sz="1300" b="1" u="sng">
              <a:solidFill>
                <a:srgbClr val="0000FF"/>
              </a:solidFill>
              <a:latin typeface="+mn-lt"/>
              <a:ea typeface="+mn-ea"/>
              <a:cs typeface="+mn-cs"/>
            </a:rPr>
            <a:t>あまり効果はないかも？　で、それやる？」</a:t>
          </a:r>
          <a:r>
            <a:rPr kumimoji="1" lang="ja-JP" altLang="en-US" sz="1300" b="1" u="sng">
              <a:solidFill>
                <a:srgbClr val="FF0000"/>
              </a:solidFill>
              <a:latin typeface="+mn-lt"/>
              <a:ea typeface="+mn-ea"/>
              <a:cs typeface="+mn-cs"/>
            </a:rPr>
            <a:t>の</a:t>
          </a:r>
          <a:r>
            <a:rPr kumimoji="1" lang="ja-JP" altLang="en-US" sz="1300" b="1" u="sng">
              <a:solidFill>
                <a:srgbClr val="FF0000"/>
              </a:solidFill>
            </a:rPr>
            <a:t>条件付きだけど。</a:t>
          </a:r>
          <a:endParaRPr kumimoji="1" lang="en-US" altLang="ja-JP" sz="1300" b="1" u="sng">
            <a:solidFill>
              <a:srgbClr val="FF0000"/>
            </a:solidFill>
          </a:endParaRPr>
        </a:p>
        <a:p>
          <a:pPr>
            <a:lnSpc>
              <a:spcPts val="1700"/>
            </a:lnSpc>
          </a:pPr>
          <a:r>
            <a:rPr kumimoji="1" lang="ja-JP" altLang="en-US" sz="1300" b="1" u="sng">
              <a:solidFill>
                <a:srgbClr val="0000FF"/>
              </a:solidFill>
              <a:latin typeface="+mn-lt"/>
              <a:ea typeface="+mn-ea"/>
              <a:cs typeface="+mn-cs"/>
            </a:rPr>
            <a:t>単価</a:t>
          </a:r>
          <a:r>
            <a:rPr kumimoji="1" lang="en-US" altLang="ja-JP" sz="1300" b="1" u="sng">
              <a:solidFill>
                <a:srgbClr val="0000FF"/>
              </a:solidFill>
              <a:latin typeface="+mn-lt"/>
              <a:ea typeface="+mn-ea"/>
              <a:cs typeface="+mn-cs"/>
            </a:rPr>
            <a:t>17</a:t>
          </a:r>
          <a:r>
            <a:rPr kumimoji="1" lang="ja-JP" altLang="en-US" sz="1300" b="1" u="sng">
              <a:solidFill>
                <a:srgbClr val="0000FF"/>
              </a:solidFill>
              <a:latin typeface="+mn-lt"/>
              <a:ea typeface="+mn-ea"/>
              <a:cs typeface="+mn-cs"/>
            </a:rPr>
            <a:t>円程度では、</a:t>
          </a:r>
          <a:r>
            <a:rPr kumimoji="1" lang="ja-JP" altLang="ja-JP" sz="1300" b="1" u="sng">
              <a:solidFill>
                <a:srgbClr val="0000FF"/>
              </a:solidFill>
              <a:latin typeface="+mn-lt"/>
              <a:ea typeface="+mn-ea"/>
              <a:cs typeface="+mn-cs"/>
            </a:rPr>
            <a:t>「</a:t>
          </a:r>
          <a:r>
            <a:rPr kumimoji="1" lang="ja-JP" altLang="en-US" sz="1300" b="1" u="sng">
              <a:solidFill>
                <a:srgbClr val="0000FF"/>
              </a:solidFill>
              <a:latin typeface="+mn-lt"/>
              <a:ea typeface="+mn-ea"/>
              <a:cs typeface="+mn-cs"/>
            </a:rPr>
            <a:t>週に３日を夜だけ</a:t>
          </a:r>
          <a:r>
            <a:rPr kumimoji="1" lang="ja-JP" altLang="ja-JP" sz="1300" b="1" u="sng">
              <a:solidFill>
                <a:srgbClr val="0000FF"/>
              </a:solidFill>
              <a:latin typeface="+mn-lt"/>
              <a:ea typeface="+mn-ea"/>
              <a:cs typeface="+mn-cs"/>
            </a:rPr>
            <a:t>うどんに差し替え」、</a:t>
          </a:r>
          <a:r>
            <a:rPr kumimoji="1" lang="ja-JP" altLang="en-US" sz="1300" b="1" u="sng">
              <a:solidFill>
                <a:srgbClr val="0000FF"/>
              </a:solidFill>
              <a:latin typeface="+mn-lt"/>
              <a:ea typeface="+mn-ea"/>
              <a:cs typeface="+mn-cs"/>
            </a:rPr>
            <a:t>程度ではあまり</a:t>
          </a:r>
          <a:r>
            <a:rPr kumimoji="1" lang="ja-JP" altLang="ja-JP" sz="1300" b="1" u="sng">
              <a:solidFill>
                <a:srgbClr val="0000FF"/>
              </a:solidFill>
              <a:latin typeface="+mn-lt"/>
              <a:ea typeface="+mn-ea"/>
              <a:cs typeface="+mn-cs"/>
            </a:rPr>
            <a:t>効果なし。</a:t>
          </a:r>
          <a:r>
            <a:rPr kumimoji="1" lang="ja-JP" altLang="en-US" sz="1300" b="1" u="sng">
              <a:solidFill>
                <a:srgbClr val="FF0000"/>
              </a:solidFill>
              <a:latin typeface="+mn-lt"/>
              <a:ea typeface="+mn-ea"/>
              <a:cs typeface="+mn-cs"/>
            </a:rPr>
            <a:t>うどんや蕎麦の「乾麺」も同じ。  </a:t>
          </a:r>
          <a:r>
            <a:rPr kumimoji="1" lang="ja-JP" altLang="ja-JP" sz="1300" b="1">
              <a:solidFill>
                <a:srgbClr val="FF0000"/>
              </a:solidFill>
              <a:effectLst/>
              <a:latin typeface="+mn-lt"/>
              <a:ea typeface="+mn-ea"/>
              <a:cs typeface="+mn-cs"/>
            </a:rPr>
            <a:t>パスタは特に「早ゆでタイプ」はお米よりも高額なケースが多い。</a:t>
          </a:r>
          <a:r>
            <a:rPr kumimoji="1" lang="ja-JP" altLang="en-US" sz="1300" b="1">
              <a:solidFill>
                <a:srgbClr val="FF0000"/>
              </a:solidFill>
              <a:effectLst/>
              <a:latin typeface="+mn-lt"/>
              <a:ea typeface="+mn-ea"/>
              <a:cs typeface="+mn-cs"/>
            </a:rPr>
            <a:t>市販の食</a:t>
          </a:r>
          <a:r>
            <a:rPr kumimoji="1" lang="ja-JP" altLang="ja-JP" sz="1300" b="1">
              <a:solidFill>
                <a:srgbClr val="FF0000"/>
              </a:solidFill>
              <a:effectLst/>
              <a:latin typeface="+mn-lt"/>
              <a:ea typeface="+mn-ea"/>
              <a:cs typeface="+mn-cs"/>
            </a:rPr>
            <a:t>パンもしかり。</a:t>
          </a:r>
          <a:r>
            <a:rPr kumimoji="1" lang="ja-JP" altLang="en-US" sz="1300" b="1">
              <a:solidFill>
                <a:srgbClr val="FF0000"/>
              </a:solidFill>
              <a:effectLst/>
              <a:latin typeface="+mn-lt"/>
              <a:ea typeface="+mn-ea"/>
              <a:cs typeface="+mn-cs"/>
            </a:rPr>
            <a:t>人件費が入っているため、</a:t>
          </a:r>
          <a:r>
            <a:rPr kumimoji="1" lang="ja-JP" altLang="ja-JP" sz="1300" b="1">
              <a:solidFill>
                <a:srgbClr val="FF0000"/>
              </a:solidFill>
              <a:effectLst/>
              <a:latin typeface="+mn-lt"/>
              <a:ea typeface="+mn-ea"/>
              <a:cs typeface="+mn-cs"/>
            </a:rPr>
            <a:t>お米よりも高額になるものが意外と少なくない。</a:t>
          </a:r>
          <a:r>
            <a:rPr kumimoji="1" lang="ja-JP" altLang="en-US" sz="1300" b="1">
              <a:solidFill>
                <a:srgbClr val="FF0000"/>
              </a:solidFill>
              <a:effectLst/>
              <a:latin typeface="+mn-lt"/>
              <a:ea typeface="+mn-ea"/>
              <a:cs typeface="+mn-cs"/>
            </a:rPr>
            <a:t>以下の表にもあるとおり、「安易な商品選び」をすると、</a:t>
          </a:r>
          <a:r>
            <a:rPr kumimoji="1" lang="ja-JP" altLang="ja-JP" sz="1300" b="1">
              <a:solidFill>
                <a:srgbClr val="FF0000"/>
              </a:solidFill>
              <a:effectLst/>
              <a:latin typeface="+mn-lt"/>
              <a:ea typeface="+mn-ea"/>
              <a:cs typeface="+mn-cs"/>
            </a:rPr>
            <a:t>逆にエンゲル係数</a:t>
          </a:r>
          <a:r>
            <a:rPr kumimoji="1" lang="ja-JP" altLang="en-US" sz="1300" b="1">
              <a:solidFill>
                <a:srgbClr val="FF0000"/>
              </a:solidFill>
              <a:effectLst/>
              <a:latin typeface="+mn-lt"/>
              <a:ea typeface="+mn-ea"/>
              <a:cs typeface="+mn-cs"/>
            </a:rPr>
            <a:t>（≒食費全体）</a:t>
          </a:r>
          <a:r>
            <a:rPr kumimoji="1" lang="ja-JP" altLang="ja-JP" sz="1300" b="1">
              <a:solidFill>
                <a:srgbClr val="FF0000"/>
              </a:solidFill>
              <a:effectLst/>
              <a:latin typeface="+mn-lt"/>
              <a:ea typeface="+mn-ea"/>
              <a:cs typeface="+mn-cs"/>
            </a:rPr>
            <a:t>は上がってしまう。</a:t>
          </a:r>
          <a:r>
            <a:rPr kumimoji="1" lang="ja-JP" altLang="en-US" sz="1300" b="1" u="sng">
              <a:solidFill>
                <a:srgbClr val="0000FF"/>
              </a:solidFill>
              <a:latin typeface="+mn-lt"/>
              <a:ea typeface="+mn-ea"/>
              <a:cs typeface="+mn-cs"/>
            </a:rPr>
            <a:t>お米が５</a:t>
          </a:r>
          <a:r>
            <a:rPr kumimoji="1" lang="en-US" altLang="ja-JP" sz="1300" b="1" u="sng">
              <a:solidFill>
                <a:srgbClr val="0000FF"/>
              </a:solidFill>
              <a:latin typeface="+mn-lt"/>
              <a:ea typeface="+mn-ea"/>
              <a:cs typeface="+mn-cs"/>
            </a:rPr>
            <a:t>Kg</a:t>
          </a:r>
          <a:r>
            <a:rPr kumimoji="1" lang="ja-JP" altLang="en-US" sz="1300" b="1" u="sng">
              <a:solidFill>
                <a:srgbClr val="0000FF"/>
              </a:solidFill>
              <a:latin typeface="+mn-lt"/>
              <a:ea typeface="+mn-ea"/>
              <a:cs typeface="+mn-cs"/>
            </a:rPr>
            <a:t>で</a:t>
          </a:r>
          <a:r>
            <a:rPr kumimoji="1" lang="en-US" altLang="ja-JP" sz="1300" b="1" u="sng">
              <a:solidFill>
                <a:srgbClr val="0000FF"/>
              </a:solidFill>
              <a:latin typeface="+mn-lt"/>
              <a:ea typeface="+mn-ea"/>
              <a:cs typeface="+mn-cs"/>
            </a:rPr>
            <a:t>6000</a:t>
          </a:r>
          <a:r>
            <a:rPr kumimoji="1" lang="ja-JP" altLang="en-US" sz="1300" b="1" u="sng">
              <a:solidFill>
                <a:srgbClr val="0000FF"/>
              </a:solidFill>
              <a:latin typeface="+mn-lt"/>
              <a:ea typeface="+mn-ea"/>
              <a:cs typeface="+mn-cs"/>
            </a:rPr>
            <a:t>円や</a:t>
          </a:r>
          <a:r>
            <a:rPr kumimoji="1" lang="en-US" altLang="ja-JP" sz="1300" b="1" u="sng">
              <a:solidFill>
                <a:srgbClr val="0000FF"/>
              </a:solidFill>
              <a:latin typeface="+mn-lt"/>
              <a:ea typeface="+mn-ea"/>
              <a:cs typeface="+mn-cs"/>
            </a:rPr>
            <a:t>7000</a:t>
          </a:r>
          <a:r>
            <a:rPr kumimoji="1" lang="ja-JP" altLang="en-US" sz="1300" b="1" u="sng">
              <a:solidFill>
                <a:srgbClr val="0000FF"/>
              </a:solidFill>
              <a:latin typeface="+mn-lt"/>
              <a:ea typeface="+mn-ea"/>
              <a:cs typeface="+mn-cs"/>
            </a:rPr>
            <a:t>円以上にならないと、</a:t>
          </a:r>
          <a:r>
            <a:rPr kumimoji="1" lang="ja-JP" altLang="ja-JP" sz="1300" b="1" u="sng">
              <a:solidFill>
                <a:srgbClr val="0000FF"/>
              </a:solidFill>
              <a:latin typeface="+mn-lt"/>
              <a:ea typeface="+mn-ea"/>
              <a:cs typeface="+mn-cs"/>
            </a:rPr>
            <a:t>エンゲル係数は減るには減るけど</a:t>
          </a:r>
          <a:r>
            <a:rPr kumimoji="1" lang="ja-JP" altLang="en-US" sz="1300" b="1" u="sng">
              <a:solidFill>
                <a:srgbClr val="0000FF"/>
              </a:solidFill>
              <a:latin typeface="+mn-lt"/>
              <a:ea typeface="+mn-ea"/>
              <a:cs typeface="+mn-cs"/>
            </a:rPr>
            <a:t>、「大幅には」</a:t>
          </a:r>
          <a:r>
            <a:rPr kumimoji="1" lang="ja-JP" altLang="ja-JP" sz="1300" b="1" u="sng">
              <a:solidFill>
                <a:srgbClr val="0000FF"/>
              </a:solidFill>
              <a:latin typeface="+mn-lt"/>
              <a:ea typeface="+mn-ea"/>
              <a:cs typeface="+mn-cs"/>
            </a:rPr>
            <a:t>減らな</a:t>
          </a:r>
          <a:r>
            <a:rPr kumimoji="1" lang="ja-JP" altLang="en-US" sz="1300" b="1" u="sng">
              <a:solidFill>
                <a:srgbClr val="0000FF"/>
              </a:solidFill>
              <a:latin typeface="+mn-lt"/>
              <a:ea typeface="+mn-ea"/>
              <a:cs typeface="+mn-cs"/>
            </a:rPr>
            <a:t>いかも？</a:t>
          </a:r>
          <a:endParaRPr kumimoji="1" lang="en-US" altLang="ja-JP" sz="1300" b="1" u="sng">
            <a:solidFill>
              <a:srgbClr val="0000FF"/>
            </a:solidFill>
            <a:latin typeface="+mn-lt"/>
            <a:ea typeface="+mn-ea"/>
            <a:cs typeface="+mn-cs"/>
          </a:endParaRPr>
        </a:p>
        <a:p>
          <a:pPr>
            <a:lnSpc>
              <a:spcPts val="1700"/>
            </a:lnSpc>
          </a:pPr>
          <a:r>
            <a:rPr kumimoji="1" lang="ja-JP" altLang="en-US" sz="1300" b="1">
              <a:solidFill>
                <a:srgbClr val="FF0000"/>
              </a:solidFill>
              <a:effectLst/>
              <a:latin typeface="+mn-lt"/>
              <a:ea typeface="+mn-ea"/>
              <a:cs typeface="+mn-cs"/>
            </a:rPr>
            <a:t>例えば</a:t>
          </a:r>
          <a:r>
            <a:rPr kumimoji="1" lang="ja-JP" altLang="ja-JP" sz="1300" b="1">
              <a:solidFill>
                <a:srgbClr val="FF0000"/>
              </a:solidFill>
              <a:effectLst/>
              <a:latin typeface="+mn-lt"/>
              <a:ea typeface="+mn-ea"/>
              <a:cs typeface="+mn-cs"/>
            </a:rPr>
            <a:t>「炊いたゆめぴりか」でさえ</a:t>
          </a:r>
          <a:r>
            <a:rPr kumimoji="1" lang="en-US" altLang="ja-JP" sz="1300" b="1">
              <a:solidFill>
                <a:srgbClr val="FF0000"/>
              </a:solidFill>
              <a:effectLst/>
              <a:latin typeface="+mn-lt"/>
              <a:ea typeface="+mn-ea"/>
              <a:cs typeface="+mn-cs"/>
            </a:rPr>
            <a:t>1</a:t>
          </a:r>
          <a:r>
            <a:rPr kumimoji="1" lang="ja-JP" altLang="ja-JP" sz="1300" b="1">
              <a:solidFill>
                <a:srgbClr val="FF0000"/>
              </a:solidFill>
              <a:effectLst/>
              <a:latin typeface="+mn-lt"/>
              <a:ea typeface="+mn-ea"/>
              <a:cs typeface="+mn-cs"/>
            </a:rPr>
            <a:t>膳</a:t>
          </a:r>
          <a:r>
            <a:rPr kumimoji="1" lang="en-US" altLang="ja-JP" sz="1300" b="1">
              <a:solidFill>
                <a:srgbClr val="FF0000"/>
              </a:solidFill>
              <a:effectLst/>
              <a:latin typeface="+mn-lt"/>
              <a:ea typeface="+mn-ea"/>
              <a:cs typeface="+mn-cs"/>
            </a:rPr>
            <a:t>180g</a:t>
          </a:r>
          <a:r>
            <a:rPr kumimoji="1" lang="ja-JP" altLang="ja-JP" sz="1300" b="1">
              <a:solidFill>
                <a:srgbClr val="FF0000"/>
              </a:solidFill>
              <a:effectLst/>
              <a:latin typeface="+mn-lt"/>
              <a:ea typeface="+mn-ea"/>
              <a:cs typeface="+mn-cs"/>
            </a:rPr>
            <a:t>で</a:t>
          </a:r>
          <a:r>
            <a:rPr kumimoji="1" lang="en-US" altLang="ja-JP" sz="1300" b="1">
              <a:solidFill>
                <a:srgbClr val="FF0000"/>
              </a:solidFill>
              <a:effectLst/>
              <a:latin typeface="+mn-lt"/>
              <a:ea typeface="+mn-ea"/>
              <a:cs typeface="+mn-cs"/>
            </a:rPr>
            <a:t>78</a:t>
          </a:r>
          <a:r>
            <a:rPr kumimoji="1" lang="ja-JP" altLang="ja-JP" sz="1300" b="1">
              <a:solidFill>
                <a:srgbClr val="FF0000"/>
              </a:solidFill>
              <a:effectLst/>
              <a:latin typeface="+mn-lt"/>
              <a:ea typeface="+mn-ea"/>
              <a:cs typeface="+mn-cs"/>
            </a:rPr>
            <a:t>円くらい。うどんも</a:t>
          </a:r>
          <a:r>
            <a:rPr kumimoji="1" lang="en-US" altLang="ja-JP" sz="1300" b="1">
              <a:solidFill>
                <a:srgbClr val="FF0000"/>
              </a:solidFill>
              <a:effectLst/>
              <a:latin typeface="+mn-lt"/>
              <a:ea typeface="+mn-ea"/>
              <a:cs typeface="+mn-cs"/>
            </a:rPr>
            <a:t>3</a:t>
          </a:r>
          <a:r>
            <a:rPr kumimoji="1" lang="ja-JP" altLang="ja-JP" sz="1300" b="1">
              <a:solidFill>
                <a:srgbClr val="FF0000"/>
              </a:solidFill>
              <a:effectLst/>
              <a:latin typeface="+mn-lt"/>
              <a:ea typeface="+mn-ea"/>
              <a:cs typeface="+mn-cs"/>
            </a:rPr>
            <a:t>倍して</a:t>
          </a:r>
          <a:r>
            <a:rPr kumimoji="1" lang="en-US" altLang="ja-JP" sz="1300" b="1">
              <a:solidFill>
                <a:srgbClr val="FF0000"/>
              </a:solidFill>
              <a:effectLst/>
              <a:latin typeface="+mn-lt"/>
              <a:ea typeface="+mn-ea"/>
              <a:cs typeface="+mn-cs"/>
            </a:rPr>
            <a:t>50</a:t>
          </a:r>
          <a:r>
            <a:rPr kumimoji="1" lang="ja-JP" altLang="ja-JP" sz="1300" b="1">
              <a:solidFill>
                <a:srgbClr val="FF0000"/>
              </a:solidFill>
              <a:effectLst/>
              <a:latin typeface="+mn-lt"/>
              <a:ea typeface="+mn-ea"/>
              <a:cs typeface="+mn-cs"/>
            </a:rPr>
            <a:t>円なら、</a:t>
          </a:r>
          <a:r>
            <a:rPr kumimoji="1" lang="ja-JP" altLang="ja-JP" sz="1300" b="1" u="sng">
              <a:solidFill>
                <a:srgbClr val="FF0000"/>
              </a:solidFill>
              <a:effectLst/>
              <a:latin typeface="+mn-lt"/>
              <a:ea typeface="+mn-ea"/>
              <a:cs typeface="+mn-cs"/>
            </a:rPr>
            <a:t>例えば「ゆめぴりか家族（</a:t>
          </a:r>
          <a:r>
            <a:rPr kumimoji="1" lang="en-US" altLang="ja-JP" sz="1300" b="1" u="sng">
              <a:solidFill>
                <a:srgbClr val="FF0000"/>
              </a:solidFill>
              <a:effectLst/>
              <a:latin typeface="+mn-lt"/>
              <a:ea typeface="+mn-ea"/>
              <a:cs typeface="+mn-cs"/>
            </a:rPr>
            <a:t>4</a:t>
          </a:r>
          <a:r>
            <a:rPr kumimoji="1" lang="ja-JP" altLang="ja-JP" sz="1300" b="1" u="sng">
              <a:solidFill>
                <a:srgbClr val="FF0000"/>
              </a:solidFill>
              <a:effectLst/>
              <a:latin typeface="+mn-lt"/>
              <a:ea typeface="+mn-ea"/>
              <a:cs typeface="+mn-cs"/>
            </a:rPr>
            <a:t>人家族として）」は、</a:t>
          </a:r>
          <a:r>
            <a:rPr kumimoji="1" lang="en-US" altLang="ja-JP" sz="1300" b="1" u="sng">
              <a:solidFill>
                <a:srgbClr val="FF0000"/>
              </a:solidFill>
              <a:effectLst/>
              <a:latin typeface="+mn-lt"/>
              <a:ea typeface="+mn-ea"/>
              <a:cs typeface="+mn-cs"/>
            </a:rPr>
            <a:t>12</a:t>
          </a:r>
          <a:r>
            <a:rPr kumimoji="1" lang="ja-JP" altLang="ja-JP" sz="1300" b="1" u="sng">
              <a:solidFill>
                <a:srgbClr val="FF0000"/>
              </a:solidFill>
              <a:effectLst/>
              <a:latin typeface="+mn-lt"/>
              <a:ea typeface="+mn-ea"/>
              <a:cs typeface="+mn-cs"/>
            </a:rPr>
            <a:t>日間</a:t>
          </a:r>
          <a:r>
            <a:rPr kumimoji="1" lang="ja-JP" altLang="en-US" sz="1300" b="1" u="sng">
              <a:solidFill>
                <a:srgbClr val="FF0000"/>
              </a:solidFill>
              <a:effectLst/>
              <a:latin typeface="+mn-lt"/>
              <a:ea typeface="+mn-ea"/>
              <a:cs typeface="+mn-cs"/>
            </a:rPr>
            <a:t>（週３日）</a:t>
          </a:r>
          <a:r>
            <a:rPr kumimoji="1" lang="ja-JP" altLang="ja-JP" sz="1300" b="1" u="sng">
              <a:solidFill>
                <a:srgbClr val="FF0000"/>
              </a:solidFill>
              <a:effectLst/>
              <a:latin typeface="+mn-lt"/>
              <a:ea typeface="+mn-ea"/>
              <a:cs typeface="+mn-cs"/>
            </a:rPr>
            <a:t>の</a:t>
          </a:r>
          <a:r>
            <a:rPr kumimoji="1" lang="ja-JP" altLang="en-US" sz="1300" b="1" u="sng">
              <a:solidFill>
                <a:srgbClr val="FF0000"/>
              </a:solidFill>
              <a:effectLst/>
              <a:latin typeface="+mn-lt"/>
              <a:ea typeface="+mn-ea"/>
              <a:cs typeface="+mn-cs"/>
            </a:rPr>
            <a:t>「</a:t>
          </a:r>
          <a:r>
            <a:rPr kumimoji="1" lang="ja-JP" altLang="ja-JP" sz="1300" b="1" u="sng">
              <a:solidFill>
                <a:srgbClr val="FF0000"/>
              </a:solidFill>
              <a:effectLst/>
              <a:latin typeface="+mn-lt"/>
              <a:ea typeface="+mn-ea"/>
              <a:cs typeface="+mn-cs"/>
            </a:rPr>
            <a:t>夜だけ</a:t>
          </a:r>
          <a:r>
            <a:rPr kumimoji="1" lang="ja-JP" altLang="en-US" sz="1300" b="1" u="sng">
              <a:solidFill>
                <a:srgbClr val="FF0000"/>
              </a:solidFill>
              <a:effectLst/>
              <a:latin typeface="+mn-lt"/>
              <a:ea typeface="+mn-ea"/>
              <a:cs typeface="+mn-cs"/>
            </a:rPr>
            <a:t>」</a:t>
          </a:r>
          <a:r>
            <a:rPr kumimoji="1" lang="ja-JP" altLang="ja-JP" sz="1300" b="1" u="sng">
              <a:solidFill>
                <a:srgbClr val="FF0000"/>
              </a:solidFill>
              <a:effectLst/>
              <a:latin typeface="+mn-lt"/>
              <a:ea typeface="+mn-ea"/>
              <a:cs typeface="+mn-cs"/>
            </a:rPr>
            <a:t>をうどに差し替えても月</a:t>
          </a:r>
          <a:r>
            <a:rPr kumimoji="1" lang="en-US" altLang="ja-JP" sz="1300" b="1" u="sng">
              <a:solidFill>
                <a:srgbClr val="FF0000"/>
              </a:solidFill>
              <a:effectLst/>
              <a:latin typeface="+mn-lt"/>
              <a:ea typeface="+mn-ea"/>
              <a:cs typeface="+mn-cs"/>
            </a:rPr>
            <a:t>2700</a:t>
          </a:r>
          <a:r>
            <a:rPr kumimoji="1" lang="ja-JP" altLang="ja-JP" sz="1300" b="1" u="sng">
              <a:solidFill>
                <a:srgbClr val="FF0000"/>
              </a:solidFill>
              <a:effectLst/>
              <a:latin typeface="+mn-lt"/>
              <a:ea typeface="+mn-ea"/>
              <a:cs typeface="+mn-cs"/>
            </a:rPr>
            <a:t>円くらいしか得しない</a:t>
          </a:r>
          <a:r>
            <a:rPr kumimoji="1" lang="ja-JP" altLang="en-US" sz="1300" b="1" u="sng">
              <a:solidFill>
                <a:srgbClr val="FF0000"/>
              </a:solidFill>
              <a:effectLst/>
              <a:latin typeface="+mn-lt"/>
              <a:ea typeface="+mn-ea"/>
              <a:cs typeface="+mn-cs"/>
            </a:rPr>
            <a:t>。そして、例えば</a:t>
          </a:r>
          <a:r>
            <a:rPr kumimoji="1" lang="en-US" altLang="ja-JP" sz="1300" b="1" u="sng">
              <a:solidFill>
                <a:srgbClr val="FF0000"/>
              </a:solidFill>
              <a:effectLst/>
              <a:latin typeface="+mn-lt"/>
              <a:ea typeface="+mn-ea"/>
              <a:cs typeface="+mn-cs"/>
            </a:rPr>
            <a:t>2700</a:t>
          </a:r>
          <a:r>
            <a:rPr kumimoji="1" lang="ja-JP" altLang="ja-JP" sz="1300" b="1" u="sng">
              <a:solidFill>
                <a:srgbClr val="FF0000"/>
              </a:solidFill>
              <a:effectLst/>
              <a:latin typeface="+mn-lt"/>
              <a:ea typeface="+mn-ea"/>
              <a:cs typeface="+mn-cs"/>
            </a:rPr>
            <a:t>円はパンやケーキ好きの人</a:t>
          </a:r>
          <a:r>
            <a:rPr kumimoji="1" lang="ja-JP" altLang="en-US" sz="1300" b="1" u="sng">
              <a:solidFill>
                <a:srgbClr val="FF0000"/>
              </a:solidFill>
              <a:effectLst/>
              <a:latin typeface="+mn-lt"/>
              <a:ea typeface="+mn-ea"/>
              <a:cs typeface="+mn-cs"/>
            </a:rPr>
            <a:t>の場合、おいしそうな現物を見ると「損してる」があっというまにどっかに行っちゃって、</a:t>
          </a:r>
          <a:r>
            <a:rPr kumimoji="1" lang="ja-JP" altLang="ja-JP" sz="1300" b="1" u="sng">
              <a:solidFill>
                <a:srgbClr val="FF0000"/>
              </a:solidFill>
              <a:effectLst/>
              <a:latin typeface="+mn-lt"/>
              <a:ea typeface="+mn-ea"/>
              <a:cs typeface="+mn-cs"/>
            </a:rPr>
            <a:t>１～２回の</a:t>
          </a:r>
          <a:r>
            <a:rPr kumimoji="1" lang="ja-JP" altLang="en-US" sz="1300" b="1" u="sng">
              <a:solidFill>
                <a:srgbClr val="FF0000"/>
              </a:solidFill>
              <a:effectLst/>
              <a:latin typeface="+mn-lt"/>
              <a:ea typeface="+mn-ea"/>
              <a:cs typeface="+mn-cs"/>
            </a:rPr>
            <a:t>パンやケーキの</a:t>
          </a:r>
          <a:r>
            <a:rPr kumimoji="1" lang="ja-JP" altLang="ja-JP" sz="1300" b="1" u="sng">
              <a:solidFill>
                <a:srgbClr val="FF0000"/>
              </a:solidFill>
              <a:effectLst/>
              <a:latin typeface="+mn-lt"/>
              <a:ea typeface="+mn-ea"/>
              <a:cs typeface="+mn-cs"/>
            </a:rPr>
            <a:t>買い物で瞬殺される金額</a:t>
          </a:r>
          <a:r>
            <a:rPr kumimoji="1" lang="ja-JP" altLang="en-US" sz="1300" b="1" u="sng">
              <a:solidFill>
                <a:srgbClr val="FF0000"/>
              </a:solidFill>
              <a:effectLst/>
              <a:latin typeface="+mn-lt"/>
              <a:ea typeface="+mn-ea"/>
              <a:cs typeface="+mn-cs"/>
            </a:rPr>
            <a:t>です。つまり、</a:t>
          </a:r>
          <a:r>
            <a:rPr kumimoji="1" lang="ja-JP" altLang="en-US" sz="1300" b="1" u="sng">
              <a:solidFill>
                <a:srgbClr val="0000FF"/>
              </a:solidFill>
              <a:effectLst/>
              <a:latin typeface="+mn-lt"/>
              <a:ea typeface="+mn-ea"/>
              <a:cs typeface="+mn-cs"/>
            </a:rPr>
            <a:t>「</a:t>
          </a:r>
          <a:r>
            <a:rPr kumimoji="1" lang="ja-JP" altLang="ja-JP" sz="1300" b="1" u="sng">
              <a:solidFill>
                <a:srgbClr val="0000FF"/>
              </a:solidFill>
              <a:effectLst/>
              <a:latin typeface="+mn-lt"/>
              <a:ea typeface="+mn-ea"/>
              <a:cs typeface="+mn-cs"/>
            </a:rPr>
            <a:t>大幅に」エンゲル係数が下がるか？</a:t>
          </a:r>
          <a:r>
            <a:rPr kumimoji="1" lang="ja-JP" altLang="en-US" sz="1300" b="1" u="sng">
              <a:solidFill>
                <a:srgbClr val="FF0000"/>
              </a:solidFill>
              <a:effectLst/>
              <a:latin typeface="+mn-lt"/>
              <a:ea typeface="+mn-ea"/>
              <a:cs typeface="+mn-cs"/>
            </a:rPr>
            <a:t>について</a:t>
          </a:r>
          <a:r>
            <a:rPr kumimoji="1" lang="ja-JP" altLang="ja-JP" sz="1300" b="1">
              <a:solidFill>
                <a:srgbClr val="FF0000"/>
              </a:solidFill>
              <a:effectLst/>
              <a:latin typeface="+mn-lt"/>
              <a:ea typeface="+mn-ea"/>
              <a:cs typeface="+mn-cs"/>
            </a:rPr>
            <a:t>は、</a:t>
          </a:r>
          <a:r>
            <a:rPr kumimoji="1" lang="ja-JP" altLang="ja-JP" sz="1300" b="1" u="sng">
              <a:solidFill>
                <a:srgbClr val="0000FF"/>
              </a:solidFill>
              <a:effectLst/>
              <a:latin typeface="+mn-lt"/>
              <a:ea typeface="+mn-ea"/>
              <a:cs typeface="+mn-cs"/>
            </a:rPr>
            <a:t>「まったくの疑問」</a:t>
          </a:r>
          <a:r>
            <a:rPr kumimoji="1" lang="ja-JP" altLang="en-US" sz="1300" b="1" u="sng">
              <a:solidFill>
                <a:srgbClr val="0000FF"/>
              </a:solidFill>
              <a:effectLst/>
              <a:latin typeface="+mn-lt"/>
              <a:ea typeface="+mn-ea"/>
              <a:cs typeface="+mn-cs"/>
            </a:rPr>
            <a:t>。家計簿を完璧につけている人にしかわからないです。</a:t>
          </a:r>
          <a:endParaRPr kumimoji="1" lang="en-US" altLang="ja-JP" sz="1300" b="1" u="sng">
            <a:solidFill>
              <a:srgbClr val="0000FF"/>
            </a:solidFill>
            <a:effectLst/>
            <a:latin typeface="+mn-lt"/>
            <a:ea typeface="+mn-ea"/>
            <a:cs typeface="+mn-cs"/>
          </a:endParaRPr>
        </a:p>
        <a:p>
          <a:pPr>
            <a:lnSpc>
              <a:spcPts val="1700"/>
            </a:lnSpc>
          </a:pPr>
          <a:r>
            <a:rPr kumimoji="1" lang="ja-JP" altLang="en-US" sz="1300" b="1" u="sng">
              <a:solidFill>
                <a:srgbClr val="0000FF"/>
              </a:solidFill>
              <a:effectLst/>
              <a:latin typeface="+mn-lt"/>
              <a:ea typeface="+mn-ea"/>
              <a:cs typeface="+mn-cs"/>
            </a:rPr>
            <a:t>シンクタンクごときの「平均値」での「総論」では、わからないです。うどんやパンなどに切り替えたせいで、具や</a:t>
          </a:r>
          <a:r>
            <a:rPr kumimoji="1" lang="ja-JP" altLang="ja-JP" sz="1300" b="1" u="sng">
              <a:solidFill>
                <a:srgbClr val="0000FF"/>
              </a:solidFill>
              <a:effectLst/>
              <a:latin typeface="+mn-lt"/>
              <a:ea typeface="+mn-ea"/>
              <a:cs typeface="+mn-cs"/>
            </a:rPr>
            <a:t>他の</a:t>
          </a:r>
          <a:r>
            <a:rPr kumimoji="1" lang="ja-JP" altLang="en-US" sz="1300" b="1" u="sng">
              <a:solidFill>
                <a:srgbClr val="0000FF"/>
              </a:solidFill>
              <a:effectLst/>
              <a:latin typeface="+mn-lt"/>
              <a:ea typeface="+mn-ea"/>
              <a:cs typeface="+mn-cs"/>
            </a:rPr>
            <a:t>おかず・</a:t>
          </a:r>
          <a:r>
            <a:rPr kumimoji="1" lang="ja-JP" altLang="ja-JP" sz="1300" b="1" u="sng">
              <a:solidFill>
                <a:srgbClr val="0000FF"/>
              </a:solidFill>
              <a:effectLst/>
              <a:latin typeface="+mn-lt"/>
              <a:ea typeface="+mn-ea"/>
              <a:cs typeface="+mn-cs"/>
            </a:rPr>
            <a:t>食材</a:t>
          </a:r>
          <a:r>
            <a:rPr kumimoji="1" lang="ja-JP" altLang="en-US" sz="1300" b="1" u="sng">
              <a:solidFill>
                <a:srgbClr val="0000FF"/>
              </a:solidFill>
              <a:effectLst/>
              <a:latin typeface="+mn-lt"/>
              <a:ea typeface="+mn-ea"/>
              <a:cs typeface="+mn-cs"/>
            </a:rPr>
            <a:t>が増えて、食費全体が</a:t>
          </a:r>
          <a:r>
            <a:rPr kumimoji="1" lang="ja-JP" altLang="ja-JP" sz="1300" b="1" u="sng">
              <a:solidFill>
                <a:srgbClr val="0000FF"/>
              </a:solidFill>
              <a:effectLst/>
              <a:latin typeface="+mn-lt"/>
              <a:ea typeface="+mn-ea"/>
              <a:cs typeface="+mn-cs"/>
            </a:rPr>
            <a:t>上がる可能性もあ</a:t>
          </a:r>
          <a:r>
            <a:rPr kumimoji="1" lang="ja-JP" altLang="en-US" sz="1300" b="1" u="sng">
              <a:solidFill>
                <a:srgbClr val="0000FF"/>
              </a:solidFill>
              <a:effectLst/>
              <a:latin typeface="+mn-lt"/>
              <a:ea typeface="+mn-ea"/>
              <a:cs typeface="+mn-cs"/>
            </a:rPr>
            <a:t>りますし</a:t>
          </a:r>
          <a:r>
            <a:rPr kumimoji="1" lang="ja-JP" altLang="ja-JP" sz="1300" b="1" u="sng">
              <a:solidFill>
                <a:srgbClr val="0000FF"/>
              </a:solidFill>
              <a:effectLst/>
              <a:latin typeface="+mn-lt"/>
              <a:ea typeface="+mn-ea"/>
              <a:cs typeface="+mn-cs"/>
            </a:rPr>
            <a:t>。</a:t>
          </a:r>
          <a:r>
            <a:rPr kumimoji="1" lang="ja-JP" altLang="en-US" sz="1300" b="1" u="sng">
              <a:solidFill>
                <a:srgbClr val="0000FF"/>
              </a:solidFill>
              <a:effectLst/>
              <a:latin typeface="+mn-lt"/>
              <a:ea typeface="+mn-ea"/>
              <a:cs typeface="+mn-cs"/>
            </a:rPr>
            <a:t>　　</a:t>
          </a:r>
          <a:r>
            <a:rPr kumimoji="1" lang="ja-JP" altLang="ja-JP" sz="1300" b="1" u="sng">
              <a:solidFill>
                <a:srgbClr val="0000FF"/>
              </a:solidFill>
              <a:effectLst/>
              <a:latin typeface="+mn-lt"/>
              <a:ea typeface="+mn-ea"/>
              <a:cs typeface="+mn-cs"/>
            </a:rPr>
            <a:t>といっても、これも「更に逆に」言うと、「大幅に</a:t>
          </a:r>
          <a:r>
            <a:rPr kumimoji="1" lang="ja-JP" altLang="en-US" sz="1300" b="1" u="sng">
              <a:solidFill>
                <a:srgbClr val="0000FF"/>
              </a:solidFill>
              <a:effectLst/>
              <a:latin typeface="+mn-lt"/>
              <a:ea typeface="+mn-ea"/>
              <a:cs typeface="+mn-cs"/>
            </a:rPr>
            <a:t>」「</a:t>
          </a:r>
          <a:r>
            <a:rPr kumimoji="1" lang="ja-JP" altLang="ja-JP" sz="1300" b="1" u="sng">
              <a:solidFill>
                <a:srgbClr val="0000FF"/>
              </a:solidFill>
              <a:effectLst/>
              <a:latin typeface="+mn-lt"/>
              <a:ea typeface="+mn-ea"/>
              <a:cs typeface="+mn-cs"/>
            </a:rPr>
            <a:t>上がるわけではない」</a:t>
          </a:r>
          <a:r>
            <a:rPr kumimoji="1" lang="ja-JP" altLang="en-US" sz="1300" b="1" u="sng">
              <a:solidFill>
                <a:srgbClr val="0000FF"/>
              </a:solidFill>
              <a:effectLst/>
              <a:latin typeface="+mn-lt"/>
              <a:ea typeface="+mn-ea"/>
              <a:cs typeface="+mn-cs"/>
            </a:rPr>
            <a:t>と思います</a:t>
          </a:r>
          <a:r>
            <a:rPr kumimoji="1" lang="ja-JP" altLang="ja-JP" sz="1300" b="1" u="sng">
              <a:solidFill>
                <a:srgbClr val="0000FF"/>
              </a:solidFill>
              <a:effectLst/>
              <a:latin typeface="+mn-lt"/>
              <a:ea typeface="+mn-ea"/>
              <a:cs typeface="+mn-cs"/>
            </a:rPr>
            <a:t>。</a:t>
          </a:r>
        </a:p>
        <a:p>
          <a:pPr>
            <a:lnSpc>
              <a:spcPts val="1700"/>
            </a:lnSpc>
          </a:pPr>
          <a:r>
            <a:rPr kumimoji="1" lang="ja-JP" altLang="ja-JP" sz="1300" b="1" u="sng">
              <a:solidFill>
                <a:srgbClr val="0000FF"/>
              </a:solidFill>
              <a:effectLst/>
              <a:latin typeface="+mn-lt"/>
              <a:ea typeface="+mn-ea"/>
              <a:cs typeface="+mn-cs"/>
            </a:rPr>
            <a:t>結局、</a:t>
          </a:r>
          <a:r>
            <a:rPr kumimoji="1" lang="en-US" altLang="ja-JP" sz="1300" b="1" u="sng">
              <a:solidFill>
                <a:srgbClr val="0000FF"/>
              </a:solidFill>
              <a:effectLst/>
              <a:latin typeface="+mn-lt"/>
              <a:ea typeface="+mn-ea"/>
              <a:cs typeface="+mn-cs"/>
            </a:rPr>
            <a:t>『</a:t>
          </a:r>
          <a:r>
            <a:rPr kumimoji="1" lang="ja-JP" altLang="ja-JP" sz="1300" b="1" u="sng">
              <a:solidFill>
                <a:srgbClr val="0000FF"/>
              </a:solidFill>
              <a:effectLst/>
              <a:latin typeface="+mn-lt"/>
              <a:ea typeface="+mn-ea"/>
              <a:cs typeface="+mn-cs"/>
            </a:rPr>
            <a:t>視聴率と同じかもしれず、「目先の数％におどらされるな」</a:t>
          </a:r>
          <a:r>
            <a:rPr kumimoji="1" lang="en-US" altLang="ja-JP" sz="1300" b="1" u="sng">
              <a:solidFill>
                <a:srgbClr val="0000FF"/>
              </a:solidFill>
              <a:effectLst/>
              <a:latin typeface="+mn-lt"/>
              <a:ea typeface="+mn-ea"/>
              <a:cs typeface="+mn-cs"/>
            </a:rPr>
            <a:t>』</a:t>
          </a:r>
          <a:r>
            <a:rPr kumimoji="1" lang="ja-JP" altLang="ja-JP" sz="1300" b="1" u="sng">
              <a:solidFill>
                <a:srgbClr val="0000FF"/>
              </a:solidFill>
              <a:effectLst/>
              <a:latin typeface="+mn-lt"/>
              <a:ea typeface="+mn-ea"/>
              <a:cs typeface="+mn-cs"/>
            </a:rPr>
            <a:t>、とか、</a:t>
          </a:r>
          <a:r>
            <a:rPr kumimoji="1" lang="en-US" altLang="ja-JP" sz="1300" b="1" u="sng">
              <a:solidFill>
                <a:srgbClr val="0000FF"/>
              </a:solidFill>
              <a:effectLst/>
              <a:latin typeface="+mn-lt"/>
              <a:ea typeface="+mn-ea"/>
              <a:cs typeface="+mn-cs"/>
            </a:rPr>
            <a:t>『</a:t>
          </a:r>
          <a:r>
            <a:rPr kumimoji="1" lang="ja-JP" altLang="ja-JP" sz="1300" b="1" u="sng">
              <a:solidFill>
                <a:srgbClr val="0000FF"/>
              </a:solidFill>
              <a:effectLst/>
              <a:latin typeface="+mn-lt"/>
              <a:ea typeface="+mn-ea"/>
              <a:cs typeface="+mn-cs"/>
            </a:rPr>
            <a:t> 「専門家とやら」が、現場・店頭に出ずに、目で価格を確かめずに、コタツでいい加減な記事を書いているかもしれない・・・</a:t>
          </a:r>
          <a:r>
            <a:rPr kumimoji="1" lang="en-US" altLang="ja-JP" sz="1300" b="1" u="sng">
              <a:solidFill>
                <a:srgbClr val="0000FF"/>
              </a:solidFill>
              <a:effectLst/>
              <a:latin typeface="+mn-lt"/>
              <a:ea typeface="+mn-ea"/>
              <a:cs typeface="+mn-cs"/>
            </a:rPr>
            <a:t>』</a:t>
          </a:r>
          <a:r>
            <a:rPr kumimoji="1" lang="ja-JP" altLang="ja-JP" sz="1300" b="1" u="sng">
              <a:solidFill>
                <a:srgbClr val="0000FF"/>
              </a:solidFill>
              <a:effectLst/>
              <a:latin typeface="+mn-lt"/>
              <a:ea typeface="+mn-ea"/>
              <a:cs typeface="+mn-cs"/>
            </a:rPr>
            <a:t>、と疑うことのほうが大切。</a:t>
          </a:r>
          <a:endParaRPr kumimoji="1" lang="en-US" altLang="ja-JP" sz="1300" b="1" u="sng">
            <a:solidFill>
              <a:srgbClr val="0000FF"/>
            </a:solidFill>
            <a:effectLst/>
            <a:latin typeface="+mn-lt"/>
            <a:ea typeface="+mn-ea"/>
            <a:cs typeface="+mn-cs"/>
          </a:endParaRPr>
        </a:p>
        <a:p>
          <a:pPr>
            <a:lnSpc>
              <a:spcPts val="1700"/>
            </a:lnSpc>
          </a:pPr>
          <a:r>
            <a:rPr kumimoji="1" lang="ja-JP" altLang="en-US" sz="1300" b="1" u="sng">
              <a:solidFill>
                <a:srgbClr val="FF0000"/>
              </a:solidFill>
              <a:effectLst/>
              <a:latin typeface="+mn-lt"/>
              <a:ea typeface="+mn-ea"/>
              <a:cs typeface="+mn-cs"/>
            </a:rPr>
            <a:t>もちろん、すでにお米が</a:t>
          </a:r>
          <a:r>
            <a:rPr kumimoji="1" lang="en-US" altLang="ja-JP" sz="1300" b="1" u="sng">
              <a:solidFill>
                <a:srgbClr val="FF0000"/>
              </a:solidFill>
              <a:effectLst/>
              <a:latin typeface="+mn-lt"/>
              <a:ea typeface="+mn-ea"/>
              <a:cs typeface="+mn-cs"/>
            </a:rPr>
            <a:t>2</a:t>
          </a:r>
          <a:r>
            <a:rPr kumimoji="1" lang="ja-JP" altLang="en-US" sz="1300" b="1" u="sng">
              <a:solidFill>
                <a:srgbClr val="FF0000"/>
              </a:solidFill>
              <a:effectLst/>
              <a:latin typeface="+mn-lt"/>
              <a:ea typeface="+mn-ea"/>
              <a:cs typeface="+mn-cs"/>
            </a:rPr>
            <a:t>倍に高騰している時点で、例えば４人家族なら（というか全国民が）、高騰前よりも最低「月</a:t>
          </a:r>
          <a:r>
            <a:rPr kumimoji="1" lang="en-US" altLang="ja-JP" sz="1300" b="1" u="sng">
              <a:solidFill>
                <a:srgbClr val="FF0000"/>
              </a:solidFill>
              <a:effectLst/>
              <a:latin typeface="+mn-lt"/>
              <a:ea typeface="+mn-ea"/>
              <a:cs typeface="+mn-cs"/>
            </a:rPr>
            <a:t>1</a:t>
          </a:r>
          <a:r>
            <a:rPr kumimoji="1" lang="ja-JP" altLang="en-US" sz="1300" b="1" u="sng">
              <a:solidFill>
                <a:srgbClr val="FF0000"/>
              </a:solidFill>
              <a:effectLst/>
              <a:latin typeface="+mn-lt"/>
              <a:ea typeface="+mn-ea"/>
              <a:cs typeface="+mn-cs"/>
            </a:rPr>
            <a:t>万」は「先に」「既に」「大幅に」「損してる」。なので</a:t>
          </a:r>
          <a:r>
            <a:rPr kumimoji="1" lang="en-US" altLang="ja-JP" sz="1300" b="1" u="sng">
              <a:solidFill>
                <a:srgbClr val="FF0000"/>
              </a:solidFill>
              <a:effectLst/>
              <a:latin typeface="+mn-lt"/>
              <a:ea typeface="+mn-ea"/>
              <a:cs typeface="+mn-cs"/>
            </a:rPr>
            <a:t>1</a:t>
          </a:r>
          <a:r>
            <a:rPr kumimoji="1" lang="ja-JP" altLang="en-US" sz="1300" b="1" u="sng">
              <a:solidFill>
                <a:srgbClr val="FF0000"/>
              </a:solidFill>
              <a:effectLst/>
              <a:latin typeface="+mn-lt"/>
              <a:ea typeface="+mn-ea"/>
              <a:cs typeface="+mn-cs"/>
            </a:rPr>
            <a:t>円でも安くしたい気持ちはわかる。</a:t>
          </a:r>
          <a:r>
            <a:rPr kumimoji="1" lang="ja-JP" altLang="en-US" sz="1300" b="1" u="sng">
              <a:solidFill>
                <a:srgbClr val="0000FF"/>
              </a:solidFill>
              <a:effectLst/>
              <a:latin typeface="+mn-lt"/>
              <a:ea typeface="+mn-ea"/>
              <a:cs typeface="+mn-cs"/>
            </a:rPr>
            <a:t>でも「コタツ記事などにおどらされない」ことも大切。</a:t>
          </a:r>
          <a:endParaRPr kumimoji="1" lang="en-US" altLang="ja-JP" sz="1300" b="1" u="sng">
            <a:solidFill>
              <a:srgbClr val="0000FF"/>
            </a:solidFill>
            <a:effectLst/>
            <a:latin typeface="+mn-lt"/>
            <a:ea typeface="+mn-ea"/>
            <a:cs typeface="+mn-cs"/>
          </a:endParaRPr>
        </a:p>
        <a:p>
          <a:pPr>
            <a:lnSpc>
              <a:spcPts val="1700"/>
            </a:lnSpc>
          </a:pPr>
          <a:r>
            <a:rPr kumimoji="1" lang="ja-JP" altLang="en-US" sz="1300" b="1" u="sng">
              <a:solidFill>
                <a:srgbClr val="0000FF"/>
              </a:solidFill>
              <a:effectLst/>
              <a:latin typeface="+mn-lt"/>
              <a:ea typeface="+mn-ea"/>
              <a:cs typeface="+mn-cs"/>
            </a:rPr>
            <a:t>また、消費税は</a:t>
          </a:r>
          <a:r>
            <a:rPr kumimoji="1" lang="en-US" altLang="ja-JP" sz="1300" b="1" u="sng">
              <a:solidFill>
                <a:srgbClr val="0000FF"/>
              </a:solidFill>
              <a:effectLst/>
              <a:latin typeface="+mn-lt"/>
              <a:ea typeface="+mn-ea"/>
              <a:cs typeface="+mn-cs"/>
            </a:rPr>
            <a:t>2</a:t>
          </a:r>
          <a:r>
            <a:rPr kumimoji="1" lang="ja-JP" altLang="en-US" sz="1300" b="1" u="sng">
              <a:solidFill>
                <a:srgbClr val="0000FF"/>
              </a:solidFill>
              <a:effectLst/>
              <a:latin typeface="+mn-lt"/>
              <a:ea typeface="+mn-ea"/>
              <a:cs typeface="+mn-cs"/>
            </a:rPr>
            <a:t>倍になって政府はお米で</a:t>
          </a:r>
          <a:r>
            <a:rPr kumimoji="1" lang="en-US" altLang="ja-JP" sz="1300" b="1" u="sng">
              <a:solidFill>
                <a:srgbClr val="0000FF"/>
              </a:solidFill>
              <a:effectLst/>
              <a:latin typeface="+mn-lt"/>
              <a:ea typeface="+mn-ea"/>
              <a:cs typeface="+mn-cs"/>
            </a:rPr>
            <a:t>2</a:t>
          </a:r>
          <a:r>
            <a:rPr kumimoji="1" lang="ja-JP" altLang="en-US" sz="1300" b="1" u="sng">
              <a:solidFill>
                <a:srgbClr val="0000FF"/>
              </a:solidFill>
              <a:effectLst/>
              <a:latin typeface="+mn-lt"/>
              <a:ea typeface="+mn-ea"/>
              <a:cs typeface="+mn-cs"/>
            </a:rPr>
            <a:t>倍儲けている。そのことこそ問題。そして米価をなかなか下げようとしない（そのほうが政府が儲かるから）。儲けた分はガソリン暫定税廃止や社会保険料減額などで返してもらわないと（消費減税は更なる物価高騰で機能しないかも）。</a:t>
          </a:r>
          <a:endParaRPr kumimoji="1" lang="ja-JP" altLang="en-US" sz="1300" b="1" u="sng">
            <a:solidFill>
              <a:srgbClr val="0000FF"/>
            </a:solidFill>
            <a:latin typeface="+mn-lt"/>
            <a:ea typeface="+mn-ea"/>
            <a:cs typeface="+mn-cs"/>
          </a:endParaRPr>
        </a:p>
      </xdr:txBody>
    </xdr:sp>
    <xdr:clientData/>
  </xdr:twoCellAnchor>
  <xdr:twoCellAnchor>
    <xdr:from>
      <xdr:col>6</xdr:col>
      <xdr:colOff>190499</xdr:colOff>
      <xdr:row>57</xdr:row>
      <xdr:rowOff>13607</xdr:rowOff>
    </xdr:from>
    <xdr:to>
      <xdr:col>6</xdr:col>
      <xdr:colOff>340178</xdr:colOff>
      <xdr:row>59</xdr:row>
      <xdr:rowOff>40822</xdr:rowOff>
    </xdr:to>
    <xdr:sp macro="" textlink="">
      <xdr:nvSpPr>
        <xdr:cNvPr id="15" name="右中かっこ 14">
          <a:extLst>
            <a:ext uri="{FF2B5EF4-FFF2-40B4-BE49-F238E27FC236}">
              <a16:creationId xmlns:a16="http://schemas.microsoft.com/office/drawing/2014/main" id="{59586BED-BB56-7BA4-2E26-1D82C0D1983B}"/>
            </a:ext>
          </a:extLst>
        </xdr:cNvPr>
        <xdr:cNvSpPr/>
      </xdr:nvSpPr>
      <xdr:spPr>
        <a:xfrm flipH="1">
          <a:off x="11919856" y="12396107"/>
          <a:ext cx="149679" cy="517072"/>
        </a:xfrm>
        <a:prstGeom prst="rightBrace">
          <a:avLst>
            <a:gd name="adj1" fmla="val 57312"/>
            <a:gd name="adj2" fmla="val 66244"/>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163288</xdr:colOff>
      <xdr:row>58</xdr:row>
      <xdr:rowOff>176892</xdr:rowOff>
    </xdr:from>
    <xdr:to>
      <xdr:col>6</xdr:col>
      <xdr:colOff>163285</xdr:colOff>
      <xdr:row>61</xdr:row>
      <xdr:rowOff>47625</xdr:rowOff>
    </xdr:to>
    <xdr:cxnSp macro="">
      <xdr:nvCxnSpPr>
        <xdr:cNvPr id="16" name="直線矢印コネクタ 15">
          <a:extLst>
            <a:ext uri="{FF2B5EF4-FFF2-40B4-BE49-F238E27FC236}">
              <a16:creationId xmlns:a16="http://schemas.microsoft.com/office/drawing/2014/main" id="{48E1AA75-CAE3-A0C9-155F-91C1C9A59E7E}"/>
            </a:ext>
          </a:extLst>
        </xdr:cNvPr>
        <xdr:cNvCxnSpPr>
          <a:stCxn id="14" idx="3"/>
        </xdr:cNvCxnSpPr>
      </xdr:nvCxnSpPr>
      <xdr:spPr>
        <a:xfrm flipV="1">
          <a:off x="11865431" y="15253606"/>
          <a:ext cx="380997" cy="605519"/>
        </a:xfrm>
        <a:prstGeom prst="straightConnector1">
          <a:avLst/>
        </a:prstGeom>
        <a:ln w="28575">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299359</xdr:colOff>
      <xdr:row>28</xdr:row>
      <xdr:rowOff>208184</xdr:rowOff>
    </xdr:from>
    <xdr:to>
      <xdr:col>17</xdr:col>
      <xdr:colOff>666751</xdr:colOff>
      <xdr:row>50</xdr:row>
      <xdr:rowOff>163285</xdr:rowOff>
    </xdr:to>
    <xdr:sp macro="" textlink="">
      <xdr:nvSpPr>
        <xdr:cNvPr id="17" name="テキスト ボックス 16">
          <a:extLst>
            <a:ext uri="{FF2B5EF4-FFF2-40B4-BE49-F238E27FC236}">
              <a16:creationId xmlns:a16="http://schemas.microsoft.com/office/drawing/2014/main" id="{9052DE2E-60E8-42E1-BE8B-BDB606F1B171}"/>
            </a:ext>
          </a:extLst>
        </xdr:cNvPr>
        <xdr:cNvSpPr txBox="1"/>
      </xdr:nvSpPr>
      <xdr:spPr>
        <a:xfrm>
          <a:off x="17417145" y="8671827"/>
          <a:ext cx="4612820" cy="5343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「意味無い数字」だとは思いますが、それでも、あえてそれを認めたと仮定して、</a:t>
          </a:r>
          <a:endParaRPr kumimoji="1" lang="en-US" altLang="ja-JP" sz="1300" b="1">
            <a:solidFill>
              <a:srgbClr val="FF0000"/>
            </a:solidFill>
          </a:endParaRPr>
        </a:p>
        <a:p>
          <a:pPr>
            <a:lnSpc>
              <a:spcPts val="1800"/>
            </a:lnSpc>
          </a:pPr>
          <a:r>
            <a:rPr kumimoji="1" lang="ja-JP" altLang="en-US" sz="1300" b="1">
              <a:solidFill>
                <a:srgbClr val="FF0000"/>
              </a:solidFill>
            </a:rPr>
            <a:t>で、結局、「現実の店頭」ではこれらの商品はシンクタンクの記事が言う「</a:t>
          </a:r>
          <a:r>
            <a:rPr kumimoji="1" lang="en-US" altLang="ja-JP" sz="1300" b="1">
              <a:solidFill>
                <a:srgbClr val="FF0000"/>
              </a:solidFill>
            </a:rPr>
            <a:t>47</a:t>
          </a:r>
          <a:r>
            <a:rPr kumimoji="1" lang="ja-JP" altLang="en-US" sz="1300" b="1">
              <a:solidFill>
                <a:srgbClr val="FF0000"/>
              </a:solidFill>
            </a:rPr>
            <a:t>円」以下じゃない。</a:t>
          </a:r>
          <a:endParaRPr kumimoji="1" lang="en-US" altLang="ja-JP" sz="1300" b="1">
            <a:solidFill>
              <a:srgbClr val="FF0000"/>
            </a:solidFill>
          </a:endParaRPr>
        </a:p>
        <a:p>
          <a:pPr>
            <a:lnSpc>
              <a:spcPts val="1800"/>
            </a:lnSpc>
          </a:pPr>
          <a:r>
            <a:rPr kumimoji="1" lang="ja-JP" altLang="en-US" sz="1300" b="1">
              <a:solidFill>
                <a:srgbClr val="FF0000"/>
              </a:solidFill>
            </a:rPr>
            <a:t>中にはお米の「</a:t>
          </a:r>
          <a:r>
            <a:rPr kumimoji="1" lang="en-US" altLang="ja-JP" sz="1300" b="1">
              <a:solidFill>
                <a:srgbClr val="FF0000"/>
              </a:solidFill>
            </a:rPr>
            <a:t>57</a:t>
          </a:r>
          <a:r>
            <a:rPr kumimoji="1" lang="ja-JP" altLang="en-US" sz="1300" b="1">
              <a:solidFill>
                <a:srgbClr val="FF0000"/>
              </a:solidFill>
            </a:rPr>
            <a:t>円を超える」ものも。</a:t>
          </a:r>
          <a:br>
            <a:rPr kumimoji="1" lang="en-US" altLang="ja-JP" sz="1300" b="1">
              <a:solidFill>
                <a:srgbClr val="FF0000"/>
              </a:solidFill>
            </a:rPr>
          </a:br>
          <a:r>
            <a:rPr kumimoji="1" lang="ja-JP" altLang="en-US" sz="1300" b="1">
              <a:solidFill>
                <a:srgbClr val="FF0000"/>
              </a:solidFill>
            </a:rPr>
            <a:t>特に早ゆで系やカロリーオフ系など。</a:t>
          </a:r>
          <a:endParaRPr kumimoji="1" lang="en-US" altLang="ja-JP" sz="1300" b="1">
            <a:solidFill>
              <a:srgbClr val="FF0000"/>
            </a:solidFill>
          </a:endParaRPr>
        </a:p>
        <a:p>
          <a:pPr>
            <a:lnSpc>
              <a:spcPts val="1800"/>
            </a:lnSpc>
          </a:pPr>
          <a:r>
            <a:rPr kumimoji="1" lang="ja-JP" altLang="ja-JP" sz="1100" b="1" u="sng">
              <a:solidFill>
                <a:schemeClr val="dk1"/>
              </a:solidFill>
              <a:effectLst/>
              <a:latin typeface="+mn-lt"/>
              <a:ea typeface="+mn-ea"/>
              <a:cs typeface="+mn-cs"/>
            </a:rPr>
            <a:t>（</a:t>
          </a:r>
          <a:r>
            <a:rPr kumimoji="1" lang="ja-JP" altLang="en-US" sz="1100" b="1" u="sng">
              <a:solidFill>
                <a:schemeClr val="dk1"/>
              </a:solidFill>
              <a:effectLst/>
              <a:latin typeface="+mn-lt"/>
              <a:ea typeface="+mn-ea"/>
              <a:cs typeface="+mn-cs"/>
            </a:rPr>
            <a:t>表の</a:t>
          </a:r>
          <a:r>
            <a:rPr kumimoji="1" lang="ja-JP" altLang="ja-JP" sz="1100" b="1" u="sng">
              <a:solidFill>
                <a:schemeClr val="dk1"/>
              </a:solidFill>
              <a:effectLst/>
              <a:latin typeface="+mn-lt"/>
              <a:ea typeface="+mn-ea"/>
              <a:cs typeface="+mn-cs"/>
            </a:rPr>
            <a:t>６５ｇ</a:t>
          </a:r>
          <a:r>
            <a:rPr kumimoji="1" lang="ja-JP" altLang="en-US" sz="1100" b="1" u="sng">
              <a:solidFill>
                <a:schemeClr val="dk1"/>
              </a:solidFill>
              <a:effectLst/>
              <a:latin typeface="+mn-lt"/>
              <a:ea typeface="+mn-ea"/>
              <a:cs typeface="+mn-cs"/>
            </a:rPr>
            <a:t>換算</a:t>
          </a:r>
          <a:r>
            <a:rPr kumimoji="1" lang="ja-JP" altLang="ja-JP" sz="1100" b="1" u="sng">
              <a:solidFill>
                <a:schemeClr val="dk1"/>
              </a:solidFill>
              <a:effectLst/>
              <a:latin typeface="+mn-lt"/>
              <a:ea typeface="+mn-ea"/>
              <a:cs typeface="+mn-cs"/>
            </a:rPr>
            <a:t>ではなく）</a:t>
          </a:r>
          <a:r>
            <a:rPr kumimoji="1" lang="ja-JP" altLang="en-US" sz="1400" b="1" u="sng">
              <a:solidFill>
                <a:srgbClr val="0000FF"/>
              </a:solidFill>
            </a:rPr>
            <a:t>シンクタンクの</a:t>
          </a:r>
          <a:r>
            <a:rPr kumimoji="1" lang="en-US" altLang="ja-JP" sz="1400" b="1" u="sng">
              <a:solidFill>
                <a:srgbClr val="0000FF"/>
              </a:solidFill>
            </a:rPr>
            <a:t>Web</a:t>
          </a:r>
          <a:r>
            <a:rPr kumimoji="1" lang="ja-JP" altLang="en-US" sz="1400" b="1" u="sng">
              <a:solidFill>
                <a:srgbClr val="0000FF"/>
              </a:solidFill>
            </a:rPr>
            <a:t>記事と同様に、「８０ｇ換算」で計算すると</a:t>
          </a:r>
          <a:r>
            <a:rPr kumimoji="1" lang="ja-JP" altLang="en-US" sz="1400" b="1" u="sng">
              <a:solidFill>
                <a:srgbClr val="FF0000"/>
              </a:solidFill>
            </a:rPr>
            <a:t>「もっと高額」に。</a:t>
          </a:r>
          <a:endParaRPr kumimoji="1" lang="en-US" altLang="ja-JP" sz="1400" b="1" u="sng">
            <a:solidFill>
              <a:srgbClr val="FF0000"/>
            </a:solidFill>
          </a:endParaRPr>
        </a:p>
        <a:p>
          <a:pPr>
            <a:lnSpc>
              <a:spcPts val="1800"/>
            </a:lnSpc>
          </a:pPr>
          <a:r>
            <a:rPr kumimoji="1" lang="ja-JP" altLang="en-US" sz="1400" b="1">
              <a:solidFill>
                <a:srgbClr val="009900"/>
              </a:solidFill>
            </a:rPr>
            <a:t>結果、問題のシンクタンクの</a:t>
          </a:r>
          <a:r>
            <a:rPr kumimoji="1" lang="en-US" altLang="ja-JP" sz="1400" b="1">
              <a:solidFill>
                <a:srgbClr val="009900"/>
              </a:solidFill>
            </a:rPr>
            <a:t>Web</a:t>
          </a:r>
          <a:r>
            <a:rPr kumimoji="1" lang="ja-JP" altLang="en-US" sz="1400" b="1">
              <a:solidFill>
                <a:srgbClr val="009900"/>
              </a:solidFill>
            </a:rPr>
            <a:t>記事は、「調理パスタ」の意味も吹っ飛んでしまい、何を指しているのかがまったくわからなくなってしまったので、</a:t>
          </a:r>
          <a:endParaRPr kumimoji="1" lang="en-US" altLang="ja-JP" sz="1400" b="1">
            <a:solidFill>
              <a:srgbClr val="009900"/>
            </a:solidFill>
          </a:endParaRPr>
        </a:p>
        <a:p>
          <a:pPr>
            <a:lnSpc>
              <a:spcPts val="1800"/>
            </a:lnSpc>
          </a:pPr>
          <a:r>
            <a:rPr kumimoji="1" lang="ja-JP" altLang="en-US" sz="1400" b="1">
              <a:solidFill>
                <a:srgbClr val="009900"/>
              </a:solidFill>
            </a:rPr>
            <a:t>「いったい何を比較したいのか？」が、全く分かりません。</a:t>
          </a:r>
          <a:r>
            <a:rPr kumimoji="1" lang="ja-JP" altLang="en-US" sz="1400" b="1" u="sng">
              <a:solidFill>
                <a:srgbClr val="FF0000"/>
              </a:solidFill>
            </a:rPr>
            <a:t>記事の「</a:t>
          </a:r>
          <a:r>
            <a:rPr kumimoji="1" lang="en-US" altLang="ja-JP" sz="1400" b="1" u="sng">
              <a:solidFill>
                <a:srgbClr val="FF0000"/>
              </a:solidFill>
            </a:rPr>
            <a:t>47</a:t>
          </a:r>
          <a:r>
            <a:rPr kumimoji="1" lang="ja-JP" altLang="en-US" sz="1400" b="1" u="sng">
              <a:solidFill>
                <a:srgbClr val="FF0000"/>
              </a:solidFill>
            </a:rPr>
            <a:t>円」では何も比較できない。</a:t>
          </a:r>
          <a:endParaRPr kumimoji="1" lang="en-US" altLang="ja-JP" sz="1400" b="1" u="sng">
            <a:solidFill>
              <a:srgbClr val="FF0000"/>
            </a:solidFill>
          </a:endParaRPr>
        </a:p>
        <a:p>
          <a:pPr>
            <a:lnSpc>
              <a:spcPts val="1800"/>
            </a:lnSpc>
          </a:pPr>
          <a:endParaRPr kumimoji="1" lang="en-US" altLang="ja-JP" sz="1400" b="1">
            <a:solidFill>
              <a:srgbClr val="009900"/>
            </a:solidFill>
          </a:endParaRPr>
        </a:p>
        <a:p>
          <a:pPr>
            <a:lnSpc>
              <a:spcPts val="1800"/>
            </a:lnSpc>
          </a:pPr>
          <a:r>
            <a:rPr kumimoji="1" lang="ja-JP" altLang="en-US" sz="1400" b="1">
              <a:solidFill>
                <a:srgbClr val="009900"/>
              </a:solidFill>
            </a:rPr>
            <a:t>シンクタンク等の</a:t>
          </a:r>
          <a:r>
            <a:rPr kumimoji="1" lang="en-US" altLang="ja-JP" sz="1400" b="1">
              <a:solidFill>
                <a:srgbClr val="009900"/>
              </a:solidFill>
            </a:rPr>
            <a:t>Web</a:t>
          </a:r>
          <a:r>
            <a:rPr kumimoji="1" lang="ja-JP" altLang="en-US" sz="1400" b="1">
              <a:solidFill>
                <a:srgbClr val="009900"/>
              </a:solidFill>
            </a:rPr>
            <a:t>記事を鵜呑みにしたお父さんは、</a:t>
          </a:r>
          <a:endParaRPr kumimoji="1" lang="en-US" altLang="ja-JP" sz="1400" b="1">
            <a:solidFill>
              <a:srgbClr val="009900"/>
            </a:solidFill>
          </a:endParaRPr>
        </a:p>
        <a:p>
          <a:pPr>
            <a:lnSpc>
              <a:spcPts val="1800"/>
            </a:lnSpc>
          </a:pPr>
          <a:r>
            <a:rPr kumimoji="1" lang="ja-JP" altLang="en-US" sz="1400" b="1">
              <a:solidFill>
                <a:srgbClr val="009900"/>
              </a:solidFill>
            </a:rPr>
            <a:t>「今日はパスタ買ってきたぞ！」と帰っても、</a:t>
          </a:r>
          <a:r>
            <a:rPr kumimoji="1" lang="ja-JP" altLang="en-US" sz="1400" b="1" u="sng">
              <a:solidFill>
                <a:srgbClr val="009900"/>
              </a:solidFill>
            </a:rPr>
            <a:t>もし</a:t>
          </a:r>
          <a:r>
            <a:rPr kumimoji="1" lang="ja-JP" altLang="en-US" sz="1400" b="1" u="sng">
              <a:solidFill>
                <a:srgbClr val="009900"/>
              </a:solidFill>
              <a:latin typeface="+mn-lt"/>
              <a:ea typeface="+mn-ea"/>
              <a:cs typeface="+mn-cs"/>
            </a:rPr>
            <a:t>奥様が（経験豊かで）「</a:t>
          </a:r>
          <a:r>
            <a:rPr kumimoji="1" lang="ja-JP" altLang="en-US" sz="1400" b="1" u="sng">
              <a:solidFill>
                <a:srgbClr val="009900"/>
              </a:solidFill>
            </a:rPr>
            <a:t>理屈なんかなくても、計算なんかしなくても、</a:t>
          </a:r>
          <a:r>
            <a:rPr kumimoji="1" lang="ja-JP" altLang="ja-JP" sz="1400" b="1" u="sng">
              <a:solidFill>
                <a:srgbClr val="009900"/>
              </a:solidFill>
              <a:latin typeface="+mn-lt"/>
              <a:ea typeface="+mn-ea"/>
              <a:cs typeface="+mn-cs"/>
            </a:rPr>
            <a:t>金額</a:t>
          </a:r>
          <a:r>
            <a:rPr kumimoji="1" lang="ja-JP" altLang="en-US" sz="1400" b="1" u="sng">
              <a:solidFill>
                <a:srgbClr val="009900"/>
              </a:solidFill>
              <a:latin typeface="+mn-lt"/>
              <a:ea typeface="+mn-ea"/>
              <a:cs typeface="+mn-cs"/>
            </a:rPr>
            <a:t>とグラム数を聞いた</a:t>
          </a:r>
          <a:r>
            <a:rPr kumimoji="1" lang="ja-JP" altLang="ja-JP" sz="1400" b="1" u="sng">
              <a:solidFill>
                <a:srgbClr val="009900"/>
              </a:solidFill>
              <a:latin typeface="+mn-lt"/>
              <a:ea typeface="+mn-ea"/>
              <a:cs typeface="+mn-cs"/>
            </a:rPr>
            <a:t>だけで</a:t>
          </a:r>
          <a:r>
            <a:rPr kumimoji="1" lang="ja-JP" altLang="en-US" sz="1400" b="1" u="sng">
              <a:solidFill>
                <a:srgbClr val="009900"/>
              </a:solidFill>
              <a:latin typeface="+mn-lt"/>
              <a:ea typeface="+mn-ea"/>
              <a:cs typeface="+mn-cs"/>
            </a:rPr>
            <a:t>  </a:t>
          </a:r>
          <a:r>
            <a:rPr kumimoji="1" lang="en-US" altLang="ja-JP" sz="1400" b="1" u="sng">
              <a:solidFill>
                <a:srgbClr val="009900"/>
              </a:solidFill>
              <a:latin typeface="+mn-lt"/>
              <a:ea typeface="+mn-ea"/>
              <a:cs typeface="+mn-cs"/>
            </a:rPr>
            <a:t>"</a:t>
          </a:r>
          <a:r>
            <a:rPr kumimoji="1" lang="ja-JP" altLang="en-US" sz="1400" b="1" u="sng">
              <a:solidFill>
                <a:srgbClr val="009900"/>
              </a:solidFill>
              <a:latin typeface="+mn-lt"/>
              <a:ea typeface="+mn-ea"/>
              <a:cs typeface="+mn-cs"/>
            </a:rPr>
            <a:t>直感で</a:t>
          </a:r>
          <a:r>
            <a:rPr kumimoji="1" lang="en-US" altLang="ja-JP" sz="1400" b="1" u="sng">
              <a:solidFill>
                <a:srgbClr val="009900"/>
              </a:solidFill>
              <a:latin typeface="+mn-lt"/>
              <a:ea typeface="+mn-ea"/>
              <a:cs typeface="+mn-cs"/>
            </a:rPr>
            <a:t>"</a:t>
          </a:r>
          <a:r>
            <a:rPr kumimoji="1" lang="ja-JP" altLang="en-US" sz="1400" b="1" u="sng">
              <a:solidFill>
                <a:srgbClr val="009900"/>
              </a:solidFill>
              <a:latin typeface="+mn-lt"/>
              <a:ea typeface="+mn-ea"/>
              <a:cs typeface="+mn-cs"/>
            </a:rPr>
            <a:t> すぐにわかる人</a:t>
          </a:r>
          <a:r>
            <a:rPr kumimoji="1" lang="ja-JP" altLang="en-US" sz="1400" b="1" u="sng">
              <a:solidFill>
                <a:srgbClr val="009900"/>
              </a:solidFill>
            </a:rPr>
            <a:t>」だと、</a:t>
          </a:r>
          <a:r>
            <a:rPr kumimoji="1" lang="ja-JP" altLang="en-US" sz="1400" b="1">
              <a:solidFill>
                <a:srgbClr val="009900"/>
              </a:solidFill>
            </a:rPr>
            <a:t>「バカか？こんな高いもん買ってきて！」と見抜かれて、多分叱られます。</a:t>
          </a:r>
          <a:endParaRPr kumimoji="1" lang="en-US" altLang="ja-JP" sz="1400" b="1">
            <a:solidFill>
              <a:srgbClr val="009900"/>
            </a:solidFill>
          </a:endParaRPr>
        </a:p>
        <a:p>
          <a:pPr>
            <a:lnSpc>
              <a:spcPts val="1800"/>
            </a:lnSpc>
          </a:pPr>
          <a:endParaRPr kumimoji="1" lang="en-US" altLang="ja-JP" sz="1400" b="1">
            <a:solidFill>
              <a:srgbClr val="009900"/>
            </a:solidFill>
          </a:endParaRPr>
        </a:p>
        <a:p>
          <a:pPr>
            <a:lnSpc>
              <a:spcPts val="1800"/>
            </a:lnSpc>
          </a:pPr>
          <a:r>
            <a:rPr kumimoji="1" lang="ja-JP" altLang="en-US" sz="1400" b="1">
              <a:solidFill>
                <a:srgbClr val="009900"/>
              </a:solidFill>
            </a:rPr>
            <a:t>ご注意を！</a:t>
          </a:r>
          <a:endParaRPr kumimoji="1" lang="en-US" altLang="ja-JP" sz="1400" b="1">
            <a:solidFill>
              <a:srgbClr val="009900"/>
            </a:solidFill>
          </a:endParaRPr>
        </a:p>
        <a:p>
          <a:pPr>
            <a:lnSpc>
              <a:spcPts val="1800"/>
            </a:lnSpc>
          </a:pPr>
          <a:endParaRPr kumimoji="1" lang="ja-JP" altLang="en-US" sz="1300" b="1">
            <a:solidFill>
              <a:srgbClr val="FF0000"/>
            </a:solidFill>
            <a:latin typeface="+mn-lt"/>
            <a:ea typeface="+mn-ea"/>
            <a:cs typeface="+mn-cs"/>
          </a:endParaRPr>
        </a:p>
      </xdr:txBody>
    </xdr:sp>
    <xdr:clientData/>
  </xdr:twoCellAnchor>
  <xdr:twoCellAnchor>
    <xdr:from>
      <xdr:col>3</xdr:col>
      <xdr:colOff>111576</xdr:colOff>
      <xdr:row>17</xdr:row>
      <xdr:rowOff>40822</xdr:rowOff>
    </xdr:from>
    <xdr:to>
      <xdr:col>3</xdr:col>
      <xdr:colOff>2109107</xdr:colOff>
      <xdr:row>25</xdr:row>
      <xdr:rowOff>231322</xdr:rowOff>
    </xdr:to>
    <xdr:sp macro="" textlink="">
      <xdr:nvSpPr>
        <xdr:cNvPr id="8" name="テキスト ボックス 7">
          <a:extLst>
            <a:ext uri="{FF2B5EF4-FFF2-40B4-BE49-F238E27FC236}">
              <a16:creationId xmlns:a16="http://schemas.microsoft.com/office/drawing/2014/main" id="{DCDC9A9D-8987-4F8C-B18F-670C80EBFDCE}"/>
            </a:ext>
          </a:extLst>
        </xdr:cNvPr>
        <xdr:cNvSpPr txBox="1"/>
      </xdr:nvSpPr>
      <xdr:spPr>
        <a:xfrm>
          <a:off x="1894112" y="5810251"/>
          <a:ext cx="1997531" cy="2149928"/>
        </a:xfrm>
        <a:prstGeom prst="rect">
          <a:avLst/>
        </a:prstGeom>
        <a:solidFill>
          <a:schemeClr val="bg1"/>
        </a:solidFill>
        <a:ln w="381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500" b="1">
              <a:solidFill>
                <a:srgbClr val="FF0000"/>
              </a:solidFill>
            </a:rPr>
            <a:t>「即・食べられる状態」で比較していない、こちらの状態は、基本的に</a:t>
          </a:r>
          <a:endParaRPr kumimoji="1" lang="en-US" altLang="ja-JP" sz="1500" b="1">
            <a:solidFill>
              <a:srgbClr val="FF0000"/>
            </a:solidFill>
          </a:endParaRPr>
        </a:p>
        <a:p>
          <a:r>
            <a:rPr kumimoji="1" lang="ja-JP" altLang="en-US" sz="2800" b="1">
              <a:solidFill>
                <a:srgbClr val="FF0000"/>
              </a:solidFill>
            </a:rPr>
            <a:t>「無意味」</a:t>
          </a:r>
          <a:endParaRPr kumimoji="1" lang="en-US" altLang="ja-JP" sz="2800" b="1">
            <a:solidFill>
              <a:srgbClr val="FF0000"/>
            </a:solidFill>
          </a:endParaRPr>
        </a:p>
      </xdr:txBody>
    </xdr:sp>
    <xdr:clientData/>
  </xdr:twoCellAnchor>
  <xdr:twoCellAnchor>
    <xdr:from>
      <xdr:col>3</xdr:col>
      <xdr:colOff>68035</xdr:colOff>
      <xdr:row>42</xdr:row>
      <xdr:rowOff>163286</xdr:rowOff>
    </xdr:from>
    <xdr:to>
      <xdr:col>3</xdr:col>
      <xdr:colOff>3551464</xdr:colOff>
      <xdr:row>49</xdr:row>
      <xdr:rowOff>149679</xdr:rowOff>
    </xdr:to>
    <xdr:sp macro="" textlink="">
      <xdr:nvSpPr>
        <xdr:cNvPr id="18" name="テキスト ボックス 17">
          <a:extLst>
            <a:ext uri="{FF2B5EF4-FFF2-40B4-BE49-F238E27FC236}">
              <a16:creationId xmlns:a16="http://schemas.microsoft.com/office/drawing/2014/main" id="{B5D37B93-87F9-C630-CEFB-A240F8F078C4}"/>
            </a:ext>
          </a:extLst>
        </xdr:cNvPr>
        <xdr:cNvSpPr txBox="1"/>
      </xdr:nvSpPr>
      <xdr:spPr>
        <a:xfrm>
          <a:off x="1850571" y="12055929"/>
          <a:ext cx="3483429" cy="1700893"/>
        </a:xfrm>
        <a:prstGeom prst="rect">
          <a:avLst/>
        </a:prstGeom>
        <a:solidFill>
          <a:schemeClr val="bg1"/>
        </a:solidFill>
        <a:ln w="381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500" b="1">
              <a:solidFill>
                <a:srgbClr val="FF0000"/>
              </a:solidFill>
            </a:rPr>
            <a:t>こちらの比較の「状態・数値」で議論したほうがいいとまでは言いませんが、でも、まだマシです。</a:t>
          </a:r>
          <a:endParaRPr kumimoji="1" lang="en-US" altLang="ja-JP" sz="1500" b="1">
            <a:solidFill>
              <a:srgbClr val="FF0000"/>
            </a:solidFill>
          </a:endParaRPr>
        </a:p>
        <a:p>
          <a:pPr>
            <a:lnSpc>
              <a:spcPts val="1800"/>
            </a:lnSpc>
          </a:pPr>
          <a:r>
            <a:rPr kumimoji="1" lang="ja-JP" altLang="en-US" sz="1500" b="1">
              <a:solidFill>
                <a:srgbClr val="FF0000"/>
              </a:solidFill>
            </a:rPr>
            <a:t>（上段の乾麺パスタは、数値を、こちらと同じ基準の数値に直せば、「意味ある比較」に再計算されます。）</a:t>
          </a:r>
          <a:endParaRPr kumimoji="1" lang="en-US" altLang="ja-JP" sz="1500" b="1">
            <a:solidFill>
              <a:srgbClr val="FF0000"/>
            </a:solidFill>
          </a:endParaRPr>
        </a:p>
      </xdr:txBody>
    </xdr:sp>
    <xdr:clientData/>
  </xdr:twoCellAnchor>
  <xdr:twoCellAnchor>
    <xdr:from>
      <xdr:col>1</xdr:col>
      <xdr:colOff>206826</xdr:colOff>
      <xdr:row>23</xdr:row>
      <xdr:rowOff>81643</xdr:rowOff>
    </xdr:from>
    <xdr:to>
      <xdr:col>1</xdr:col>
      <xdr:colOff>775607</xdr:colOff>
      <xdr:row>35</xdr:row>
      <xdr:rowOff>0</xdr:rowOff>
    </xdr:to>
    <xdr:sp macro="" textlink="">
      <xdr:nvSpPr>
        <xdr:cNvPr id="19" name="テキスト ボックス 18">
          <a:extLst>
            <a:ext uri="{FF2B5EF4-FFF2-40B4-BE49-F238E27FC236}">
              <a16:creationId xmlns:a16="http://schemas.microsoft.com/office/drawing/2014/main" id="{300D2AD7-B73B-C6C6-BB1F-CDBECA2DA9B0}"/>
            </a:ext>
          </a:extLst>
        </xdr:cNvPr>
        <xdr:cNvSpPr txBox="1"/>
      </xdr:nvSpPr>
      <xdr:spPr>
        <a:xfrm>
          <a:off x="710290" y="6830786"/>
          <a:ext cx="568781" cy="2857500"/>
        </a:xfrm>
        <a:prstGeom prst="rect">
          <a:avLst/>
        </a:prstGeom>
        <a:solidFill>
          <a:schemeClr val="bg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500" b="1">
              <a:solidFill>
                <a:srgbClr val="FF0000"/>
              </a:solidFill>
            </a:rPr>
            <a:t>基本的に</a:t>
          </a:r>
          <a:endParaRPr kumimoji="1" lang="en-US" altLang="ja-JP" sz="1500" b="1">
            <a:solidFill>
              <a:srgbClr val="FF0000"/>
            </a:solidFill>
          </a:endParaRPr>
        </a:p>
        <a:p>
          <a:r>
            <a:rPr kumimoji="1" lang="ja-JP" altLang="en-US" sz="2800" b="1">
              <a:solidFill>
                <a:srgbClr val="FF0000"/>
              </a:solidFill>
            </a:rPr>
            <a:t>無意味</a:t>
          </a:r>
          <a:endParaRPr kumimoji="1" lang="en-US" altLang="ja-JP" sz="2800" b="1">
            <a:solidFill>
              <a:srgbClr val="FF0000"/>
            </a:solidFill>
          </a:endParaRPr>
        </a:p>
      </xdr:txBody>
    </xdr:sp>
    <xdr:clientData/>
  </xdr:twoCellAnchor>
  <xdr:twoCellAnchor>
    <xdr:from>
      <xdr:col>1</xdr:col>
      <xdr:colOff>220433</xdr:colOff>
      <xdr:row>45</xdr:row>
      <xdr:rowOff>163286</xdr:rowOff>
    </xdr:from>
    <xdr:to>
      <xdr:col>1</xdr:col>
      <xdr:colOff>789214</xdr:colOff>
      <xdr:row>57</xdr:row>
      <xdr:rowOff>122465</xdr:rowOff>
    </xdr:to>
    <xdr:sp macro="" textlink="">
      <xdr:nvSpPr>
        <xdr:cNvPr id="23" name="テキスト ボックス 22">
          <a:extLst>
            <a:ext uri="{FF2B5EF4-FFF2-40B4-BE49-F238E27FC236}">
              <a16:creationId xmlns:a16="http://schemas.microsoft.com/office/drawing/2014/main" id="{61A32D35-6A93-20CB-6681-8220BE6D129C}"/>
            </a:ext>
          </a:extLst>
        </xdr:cNvPr>
        <xdr:cNvSpPr txBox="1"/>
      </xdr:nvSpPr>
      <xdr:spPr>
        <a:xfrm>
          <a:off x="723897" y="12300857"/>
          <a:ext cx="568781" cy="2898322"/>
        </a:xfrm>
        <a:prstGeom prst="rect">
          <a:avLst/>
        </a:prstGeom>
        <a:solidFill>
          <a:schemeClr val="bg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solidFill>
                <a:srgbClr val="FF0000"/>
              </a:solidFill>
            </a:rPr>
            <a:t>意味ある</a:t>
          </a:r>
          <a:endParaRPr kumimoji="1" lang="en-US" altLang="ja-JP" sz="28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40822</xdr:colOff>
      <xdr:row>12</xdr:row>
      <xdr:rowOff>217713</xdr:rowOff>
    </xdr:from>
    <xdr:to>
      <xdr:col>2</xdr:col>
      <xdr:colOff>27215</xdr:colOff>
      <xdr:row>16</xdr:row>
      <xdr:rowOff>244928</xdr:rowOff>
    </xdr:to>
    <xdr:sp macro="" textlink="">
      <xdr:nvSpPr>
        <xdr:cNvPr id="2" name="テキスト ボックス 1">
          <a:extLst>
            <a:ext uri="{FF2B5EF4-FFF2-40B4-BE49-F238E27FC236}">
              <a16:creationId xmlns:a16="http://schemas.microsoft.com/office/drawing/2014/main" id="{B2B4FB3C-7F7F-4D92-A8F6-50DFF3657496}"/>
            </a:ext>
          </a:extLst>
        </xdr:cNvPr>
        <xdr:cNvSpPr txBox="1"/>
      </xdr:nvSpPr>
      <xdr:spPr>
        <a:xfrm>
          <a:off x="545647" y="4684938"/>
          <a:ext cx="957943" cy="97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素材のままでの比較</a:t>
          </a:r>
        </a:p>
      </xdr:txBody>
    </xdr:sp>
    <xdr:clientData/>
  </xdr:twoCellAnchor>
  <xdr:twoCellAnchor>
    <xdr:from>
      <xdr:col>1</xdr:col>
      <xdr:colOff>43544</xdr:colOff>
      <xdr:row>35</xdr:row>
      <xdr:rowOff>201385</xdr:rowOff>
    </xdr:from>
    <xdr:to>
      <xdr:col>1</xdr:col>
      <xdr:colOff>952501</xdr:colOff>
      <xdr:row>39</xdr:row>
      <xdr:rowOff>204107</xdr:rowOff>
    </xdr:to>
    <xdr:sp macro="" textlink="">
      <xdr:nvSpPr>
        <xdr:cNvPr id="3" name="テキスト ボックス 2">
          <a:extLst>
            <a:ext uri="{FF2B5EF4-FFF2-40B4-BE49-F238E27FC236}">
              <a16:creationId xmlns:a16="http://schemas.microsoft.com/office/drawing/2014/main" id="{A0228796-C54C-4F05-A707-9B4624D9FE6B}"/>
            </a:ext>
          </a:extLst>
        </xdr:cNvPr>
        <xdr:cNvSpPr txBox="1"/>
      </xdr:nvSpPr>
      <xdr:spPr>
        <a:xfrm>
          <a:off x="548369" y="10164535"/>
          <a:ext cx="908957" cy="9552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すぐに食べられる状態での比較</a:t>
          </a:r>
        </a:p>
      </xdr:txBody>
    </xdr:sp>
    <xdr:clientData/>
  </xdr:twoCellAnchor>
  <xdr:twoCellAnchor>
    <xdr:from>
      <xdr:col>8</xdr:col>
      <xdr:colOff>163286</xdr:colOff>
      <xdr:row>3</xdr:row>
      <xdr:rowOff>204109</xdr:rowOff>
    </xdr:from>
    <xdr:to>
      <xdr:col>10</xdr:col>
      <xdr:colOff>693964</xdr:colOff>
      <xdr:row>5</xdr:row>
      <xdr:rowOff>54430</xdr:rowOff>
    </xdr:to>
    <xdr:sp macro="" textlink="">
      <xdr:nvSpPr>
        <xdr:cNvPr id="4" name="テキスト ボックス 3">
          <a:extLst>
            <a:ext uri="{FF2B5EF4-FFF2-40B4-BE49-F238E27FC236}">
              <a16:creationId xmlns:a16="http://schemas.microsoft.com/office/drawing/2014/main" id="{911BA664-ECA3-4052-802B-7D6150D05F08}"/>
            </a:ext>
          </a:extLst>
        </xdr:cNvPr>
        <xdr:cNvSpPr txBox="1"/>
      </xdr:nvSpPr>
      <xdr:spPr>
        <a:xfrm>
          <a:off x="13803086" y="1099459"/>
          <a:ext cx="2502353"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②はもし必要があれば入力</a:t>
          </a:r>
        </a:p>
      </xdr:txBody>
    </xdr:sp>
    <xdr:clientData/>
  </xdr:twoCellAnchor>
  <xdr:twoCellAnchor>
    <xdr:from>
      <xdr:col>2</xdr:col>
      <xdr:colOff>272144</xdr:colOff>
      <xdr:row>4</xdr:row>
      <xdr:rowOff>231321</xdr:rowOff>
    </xdr:from>
    <xdr:to>
      <xdr:col>4</xdr:col>
      <xdr:colOff>122465</xdr:colOff>
      <xdr:row>5</xdr:row>
      <xdr:rowOff>1578428</xdr:rowOff>
    </xdr:to>
    <xdr:sp macro="" textlink="">
      <xdr:nvSpPr>
        <xdr:cNvPr id="5" name="テキスト ボックス 4">
          <a:extLst>
            <a:ext uri="{FF2B5EF4-FFF2-40B4-BE49-F238E27FC236}">
              <a16:creationId xmlns:a16="http://schemas.microsoft.com/office/drawing/2014/main" id="{87213D65-C511-432A-8A1E-36CBAC463390}"/>
            </a:ext>
          </a:extLst>
        </xdr:cNvPr>
        <xdr:cNvSpPr txBox="1"/>
      </xdr:nvSpPr>
      <xdr:spPr>
        <a:xfrm>
          <a:off x="1748519" y="1364796"/>
          <a:ext cx="8375196" cy="15852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三菱総合研究所というシンクタンクの記事が言う「</a:t>
          </a:r>
          <a:r>
            <a:rPr kumimoji="1" lang="en-US" altLang="ja-JP" sz="1300" b="1">
              <a:solidFill>
                <a:srgbClr val="FF0000"/>
              </a:solidFill>
            </a:rPr>
            <a:t>47</a:t>
          </a:r>
          <a:r>
            <a:rPr kumimoji="1" lang="ja-JP" altLang="en-US" sz="1300" b="1">
              <a:solidFill>
                <a:srgbClr val="FF0000"/>
              </a:solidFill>
              <a:effectLst/>
              <a:latin typeface="+mn-lt"/>
              <a:ea typeface="+mn-ea"/>
              <a:cs typeface="+mn-cs"/>
            </a:rPr>
            <a:t>円</a:t>
          </a:r>
          <a:r>
            <a:rPr kumimoji="1" lang="ja-JP" altLang="en-US" sz="1300" b="1">
              <a:solidFill>
                <a:srgbClr val="FF0000"/>
              </a:solidFill>
            </a:rPr>
            <a:t>」には、「死んでも」ならないです。「乾麺の</a:t>
          </a:r>
          <a:r>
            <a:rPr kumimoji="1" lang="en-US" altLang="ja-JP" sz="1300" b="1">
              <a:solidFill>
                <a:srgbClr val="FF0000"/>
              </a:solidFill>
            </a:rPr>
            <a:t>80g</a:t>
          </a:r>
          <a:r>
            <a:rPr kumimoji="1" lang="ja-JP" altLang="en-US" sz="1300" b="1">
              <a:solidFill>
                <a:srgbClr val="FF0000"/>
              </a:solidFill>
            </a:rPr>
            <a:t>実勢価格</a:t>
          </a:r>
          <a:r>
            <a:rPr kumimoji="1" lang="en-US" altLang="ja-JP" sz="1300" b="1">
              <a:solidFill>
                <a:srgbClr val="FF0000"/>
              </a:solidFill>
            </a:rPr>
            <a:t>=47</a:t>
          </a:r>
          <a:r>
            <a:rPr kumimoji="1" lang="ja-JP" altLang="en-US" sz="1300" b="1">
              <a:solidFill>
                <a:srgbClr val="FF0000"/>
              </a:solidFill>
            </a:rPr>
            <a:t>円」の書き間違いかもしれないが、</a:t>
          </a:r>
          <a:r>
            <a:rPr kumimoji="1" lang="ja-JP" altLang="ja-JP" sz="1300" b="1">
              <a:solidFill>
                <a:srgbClr val="FF0000"/>
              </a:solidFill>
              <a:latin typeface="+mn-lt"/>
              <a:ea typeface="+mn-ea"/>
              <a:cs typeface="+mn-cs"/>
            </a:rPr>
            <a:t>結局は（</a:t>
          </a:r>
          <a:r>
            <a:rPr kumimoji="1" lang="ja-JP" altLang="en-US" sz="1300" b="1">
              <a:solidFill>
                <a:srgbClr val="FF0000"/>
              </a:solidFill>
              <a:latin typeface="+mn-lt"/>
              <a:ea typeface="+mn-ea"/>
              <a:cs typeface="+mn-cs"/>
            </a:rPr>
            <a:t>現場・現地の</a:t>
          </a:r>
          <a:r>
            <a:rPr kumimoji="1" lang="ja-JP" altLang="ja-JP" sz="1300" b="1">
              <a:solidFill>
                <a:srgbClr val="FF0000"/>
              </a:solidFill>
              <a:latin typeface="+mn-lt"/>
              <a:ea typeface="+mn-ea"/>
              <a:cs typeface="+mn-cs"/>
            </a:rPr>
            <a:t>実際には）</a:t>
          </a:r>
          <a:r>
            <a:rPr kumimoji="1" lang="ja-JP" altLang="en-US" sz="1300" b="1">
              <a:solidFill>
                <a:srgbClr val="FF0000"/>
              </a:solidFill>
              <a:latin typeface="+mn-lt"/>
              <a:ea typeface="+mn-ea"/>
              <a:cs typeface="+mn-cs"/>
            </a:rPr>
            <a:t>店頭</a:t>
          </a:r>
          <a:r>
            <a:rPr kumimoji="1" lang="ja-JP" altLang="en-US" sz="1300" b="1">
              <a:solidFill>
                <a:srgbClr val="FF0000"/>
              </a:solidFill>
            </a:rPr>
            <a:t>価格も商品ごとにピンキリで、「自分で」「店頭で」計算しないと、（記事の言うなりでは）消費者自身が損します。</a:t>
          </a:r>
          <a:r>
            <a:rPr kumimoji="1" lang="ja-JP" altLang="en-US" sz="1300" b="1">
              <a:solidFill>
                <a:srgbClr val="FF0000"/>
              </a:solidFill>
              <a:latin typeface="+mn-lt"/>
              <a:ea typeface="+mn-ea"/>
              <a:cs typeface="+mn-cs"/>
            </a:rPr>
            <a:t>「お茶碗</a:t>
          </a:r>
          <a:r>
            <a:rPr kumimoji="1" lang="en-US" altLang="ja-JP" sz="1300" b="1">
              <a:solidFill>
                <a:srgbClr val="FF0000"/>
              </a:solidFill>
              <a:latin typeface="+mn-lt"/>
              <a:ea typeface="+mn-ea"/>
              <a:cs typeface="+mn-cs"/>
            </a:rPr>
            <a:t>1</a:t>
          </a:r>
          <a:r>
            <a:rPr kumimoji="1" lang="ja-JP" altLang="en-US" sz="1300" b="1">
              <a:solidFill>
                <a:srgbClr val="FF0000"/>
              </a:solidFill>
              <a:latin typeface="+mn-lt"/>
              <a:ea typeface="+mn-ea"/>
              <a:cs typeface="+mn-cs"/>
            </a:rPr>
            <a:t>膳（</a:t>
          </a:r>
          <a:r>
            <a:rPr kumimoji="1" lang="en-US" altLang="ja-JP" sz="1300" b="1">
              <a:solidFill>
                <a:srgbClr val="FF0000"/>
              </a:solidFill>
              <a:latin typeface="+mn-lt"/>
              <a:ea typeface="+mn-ea"/>
              <a:cs typeface="+mn-cs"/>
            </a:rPr>
            <a:t>57</a:t>
          </a:r>
          <a:r>
            <a:rPr kumimoji="1" lang="ja-JP" altLang="en-US" sz="1300" b="1">
              <a:solidFill>
                <a:srgbClr val="FF0000"/>
              </a:solidFill>
              <a:latin typeface="+mn-lt"/>
              <a:ea typeface="+mn-ea"/>
              <a:cs typeface="+mn-cs"/>
            </a:rPr>
            <a:t>円）より</a:t>
          </a:r>
          <a:r>
            <a:rPr kumimoji="1" lang="en-US" altLang="ja-JP" sz="1300" b="1">
              <a:solidFill>
                <a:srgbClr val="FF0000"/>
              </a:solidFill>
              <a:latin typeface="+mn-lt"/>
              <a:ea typeface="+mn-ea"/>
              <a:cs typeface="+mn-cs"/>
            </a:rPr>
            <a:t>10</a:t>
          </a:r>
          <a:r>
            <a:rPr kumimoji="1" lang="ja-JP" altLang="en-US" sz="1300" b="1">
              <a:solidFill>
                <a:srgbClr val="FF0000"/>
              </a:solidFill>
              <a:latin typeface="+mn-lt"/>
              <a:ea typeface="+mn-ea"/>
              <a:cs typeface="+mn-cs"/>
            </a:rPr>
            <a:t>円も安い」？？？意味不明です。</a:t>
          </a:r>
          <a:r>
            <a:rPr kumimoji="1" lang="ja-JP" altLang="ja-JP" sz="1300" b="1">
              <a:solidFill>
                <a:srgbClr val="FF0000"/>
              </a:solidFill>
              <a:latin typeface="+mn-lt"/>
              <a:ea typeface="+mn-ea"/>
              <a:cs typeface="+mn-cs"/>
            </a:rPr>
            <a:t>シンクタンクの記事だからといって簡単に信用するとバカになります。</a:t>
          </a:r>
          <a:r>
            <a:rPr kumimoji="1" lang="ja-JP" altLang="en-US" sz="1300" b="1" u="sng">
              <a:solidFill>
                <a:srgbClr val="009900"/>
              </a:solidFill>
              <a:latin typeface="+mn-lt"/>
              <a:ea typeface="+mn-ea"/>
              <a:cs typeface="+mn-cs"/>
            </a:rPr>
            <a:t>パンやパスタと精米を比べるなら、それらが「小麦粉＋他材料」の状態でないと「意味無い」です。</a:t>
          </a:r>
        </a:p>
      </xdr:txBody>
    </xdr:sp>
    <xdr:clientData/>
  </xdr:twoCellAnchor>
  <xdr:twoCellAnchor>
    <xdr:from>
      <xdr:col>6</xdr:col>
      <xdr:colOff>1</xdr:colOff>
      <xdr:row>5</xdr:row>
      <xdr:rowOff>1347108</xdr:rowOff>
    </xdr:from>
    <xdr:to>
      <xdr:col>11</xdr:col>
      <xdr:colOff>0</xdr:colOff>
      <xdr:row>6</xdr:row>
      <xdr:rowOff>27215</xdr:rowOff>
    </xdr:to>
    <xdr:sp macro="" textlink="">
      <xdr:nvSpPr>
        <xdr:cNvPr id="6" name="テキスト ボックス 5">
          <a:extLst>
            <a:ext uri="{FF2B5EF4-FFF2-40B4-BE49-F238E27FC236}">
              <a16:creationId xmlns:a16="http://schemas.microsoft.com/office/drawing/2014/main" id="{F9D5C7DA-271A-4374-AF91-C03895A64631}"/>
            </a:ext>
          </a:extLst>
        </xdr:cNvPr>
        <xdr:cNvSpPr txBox="1"/>
      </xdr:nvSpPr>
      <xdr:spPr>
        <a:xfrm>
          <a:off x="12096751" y="2718708"/>
          <a:ext cx="5019674" cy="3469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↓これ見ても、まだ「コメだけが高い」と思いますか？</a:t>
          </a:r>
          <a:endParaRPr kumimoji="1" lang="ja-JP" altLang="en-US" sz="1300" b="1">
            <a:solidFill>
              <a:srgbClr val="FF0000"/>
            </a:solidFill>
            <a:latin typeface="+mn-lt"/>
            <a:ea typeface="+mn-ea"/>
            <a:cs typeface="+mn-cs"/>
          </a:endParaRPr>
        </a:p>
      </xdr:txBody>
    </xdr:sp>
    <xdr:clientData/>
  </xdr:twoCellAnchor>
  <xdr:twoCellAnchor>
    <xdr:from>
      <xdr:col>7</xdr:col>
      <xdr:colOff>40823</xdr:colOff>
      <xdr:row>13</xdr:row>
      <xdr:rowOff>13607</xdr:rowOff>
    </xdr:from>
    <xdr:to>
      <xdr:col>7</xdr:col>
      <xdr:colOff>285750</xdr:colOff>
      <xdr:row>20</xdr:row>
      <xdr:rowOff>217713</xdr:rowOff>
    </xdr:to>
    <xdr:sp macro="" textlink="">
      <xdr:nvSpPr>
        <xdr:cNvPr id="7" name="右中かっこ 6">
          <a:extLst>
            <a:ext uri="{FF2B5EF4-FFF2-40B4-BE49-F238E27FC236}">
              <a16:creationId xmlns:a16="http://schemas.microsoft.com/office/drawing/2014/main" id="{553B915E-7D33-49EA-9103-F4C2C25DA2D1}"/>
            </a:ext>
          </a:extLst>
        </xdr:cNvPr>
        <xdr:cNvSpPr/>
      </xdr:nvSpPr>
      <xdr:spPr>
        <a:xfrm>
          <a:off x="12870998" y="4718957"/>
          <a:ext cx="244927" cy="1870981"/>
        </a:xfrm>
        <a:prstGeom prst="rightBrace">
          <a:avLst>
            <a:gd name="adj1" fmla="val 57312"/>
            <a:gd name="adj2" fmla="val 48063"/>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299357</xdr:colOff>
      <xdr:row>15</xdr:row>
      <xdr:rowOff>0</xdr:rowOff>
    </xdr:from>
    <xdr:to>
      <xdr:col>11</xdr:col>
      <xdr:colOff>244929</xdr:colOff>
      <xdr:row>16</xdr:row>
      <xdr:rowOff>200962</xdr:rowOff>
    </xdr:to>
    <xdr:cxnSp macro="">
      <xdr:nvCxnSpPr>
        <xdr:cNvPr id="8" name="直線矢印コネクタ 7">
          <a:extLst>
            <a:ext uri="{FF2B5EF4-FFF2-40B4-BE49-F238E27FC236}">
              <a16:creationId xmlns:a16="http://schemas.microsoft.com/office/drawing/2014/main" id="{8C8F0FD6-ED5D-4039-ACFB-96042E8803DD}"/>
            </a:ext>
          </a:extLst>
        </xdr:cNvPr>
        <xdr:cNvCxnSpPr/>
      </xdr:nvCxnSpPr>
      <xdr:spPr>
        <a:xfrm flipH="1">
          <a:off x="13129532" y="5181600"/>
          <a:ext cx="4231822" cy="439087"/>
        </a:xfrm>
        <a:prstGeom prst="straightConnector1">
          <a:avLst/>
        </a:prstGeom>
        <a:ln w="28575">
          <a:solidFill>
            <a:srgbClr val="FF0000"/>
          </a:solidFill>
          <a:headEnd type="none" w="lg" len="lg"/>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54430</xdr:colOff>
      <xdr:row>35</xdr:row>
      <xdr:rowOff>13606</xdr:rowOff>
    </xdr:from>
    <xdr:to>
      <xdr:col>15</xdr:col>
      <xdr:colOff>40822</xdr:colOff>
      <xdr:row>44</xdr:row>
      <xdr:rowOff>176893</xdr:rowOff>
    </xdr:to>
    <xdr:sp macro="" textlink="">
      <xdr:nvSpPr>
        <xdr:cNvPr id="9" name="テキスト ボックス 8">
          <a:extLst>
            <a:ext uri="{FF2B5EF4-FFF2-40B4-BE49-F238E27FC236}">
              <a16:creationId xmlns:a16="http://schemas.microsoft.com/office/drawing/2014/main" id="{8605D4D7-7D77-40E3-B7E2-D1E2664FD072}"/>
            </a:ext>
          </a:extLst>
        </xdr:cNvPr>
        <xdr:cNvSpPr txBox="1"/>
      </xdr:nvSpPr>
      <xdr:spPr>
        <a:xfrm>
          <a:off x="17170855" y="9976756"/>
          <a:ext cx="2881992" cy="2306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endParaRPr kumimoji="1" lang="en-US" altLang="ja-JP" sz="1300" b="1">
            <a:solidFill>
              <a:srgbClr val="FF0000"/>
            </a:solidFill>
          </a:endParaRPr>
        </a:p>
        <a:p>
          <a:pPr>
            <a:lnSpc>
              <a:spcPts val="1800"/>
            </a:lnSpc>
          </a:pPr>
          <a:r>
            <a:rPr kumimoji="1" lang="ja-JP" altLang="en-US" sz="1400" b="1" u="sng">
              <a:solidFill>
                <a:srgbClr val="0000FF"/>
              </a:solidFill>
            </a:rPr>
            <a:t>シンクタンクの</a:t>
          </a:r>
          <a:r>
            <a:rPr kumimoji="1" lang="en-US" altLang="ja-JP" sz="1400" b="1" u="sng">
              <a:solidFill>
                <a:srgbClr val="0000FF"/>
              </a:solidFill>
            </a:rPr>
            <a:t>Web</a:t>
          </a:r>
          <a:r>
            <a:rPr kumimoji="1" lang="ja-JP" altLang="en-US" sz="1400" b="1" u="sng">
              <a:solidFill>
                <a:srgbClr val="0000FF"/>
              </a:solidFill>
            </a:rPr>
            <a:t>記事が言う、</a:t>
          </a:r>
          <a:endParaRPr kumimoji="1" lang="en-US" altLang="ja-JP" sz="1400" b="1" u="sng">
            <a:solidFill>
              <a:srgbClr val="0000FF"/>
            </a:solidFill>
          </a:endParaRPr>
        </a:p>
        <a:p>
          <a:pPr>
            <a:lnSpc>
              <a:spcPts val="1800"/>
            </a:lnSpc>
          </a:pPr>
          <a:r>
            <a:rPr kumimoji="1" lang="ja-JP" altLang="en-US" sz="1400" b="1" u="sng">
              <a:solidFill>
                <a:srgbClr val="0000FF"/>
              </a:solidFill>
            </a:rPr>
            <a:t>「お米５７円」よりも</a:t>
          </a:r>
          <a:r>
            <a:rPr kumimoji="1" lang="ja-JP" altLang="en-US" sz="1400" b="1" u="sng">
              <a:solidFill>
                <a:srgbClr val="FF0000"/>
              </a:solidFill>
            </a:rPr>
            <a:t>高額に</a:t>
          </a:r>
          <a:r>
            <a:rPr kumimoji="1" lang="ja-JP" altLang="en-US" sz="1400" b="1" u="sng">
              <a:solidFill>
                <a:srgbClr val="0000FF"/>
              </a:solidFill>
            </a:rPr>
            <a:t>。</a:t>
          </a:r>
          <a:endParaRPr kumimoji="1" lang="en-US" altLang="ja-JP" sz="1400" b="1" u="sng">
            <a:solidFill>
              <a:srgbClr val="0000FF"/>
            </a:solidFill>
          </a:endParaRPr>
        </a:p>
        <a:p>
          <a:pPr>
            <a:lnSpc>
              <a:spcPts val="1800"/>
            </a:lnSpc>
          </a:pPr>
          <a:r>
            <a:rPr kumimoji="1" lang="ja-JP" altLang="en-US" sz="1400" b="1">
              <a:solidFill>
                <a:srgbClr val="FF0000"/>
              </a:solidFill>
              <a:latin typeface="+mn-lt"/>
              <a:ea typeface="+mn-ea"/>
              <a:cs typeface="+mn-cs"/>
            </a:rPr>
            <a:t>ただし、そもそもなんですが、</a:t>
          </a:r>
          <a:endParaRPr kumimoji="1" lang="en-US" altLang="ja-JP" sz="1400" b="1">
            <a:solidFill>
              <a:srgbClr val="FF0000"/>
            </a:solidFill>
            <a:latin typeface="+mn-lt"/>
            <a:ea typeface="+mn-ea"/>
            <a:cs typeface="+mn-cs"/>
          </a:endParaRPr>
        </a:p>
        <a:p>
          <a:pPr>
            <a:lnSpc>
              <a:spcPts val="1800"/>
            </a:lnSpc>
          </a:pPr>
          <a:r>
            <a:rPr kumimoji="1" lang="ja-JP" altLang="en-US" sz="1400" b="1">
              <a:solidFill>
                <a:srgbClr val="FF0000"/>
              </a:solidFill>
              <a:latin typeface="+mn-lt"/>
              <a:ea typeface="+mn-ea"/>
              <a:cs typeface="+mn-cs"/>
            </a:rPr>
            <a:t>精米（一般的に食べられない状態）と「料理済み（食べられる状態）」のものを同じグラム数で比較すること自体が</a:t>
          </a:r>
          <a:r>
            <a:rPr kumimoji="1" lang="ja-JP" altLang="en-US" sz="1400" b="1" u="sng">
              <a:solidFill>
                <a:srgbClr val="FF0000"/>
              </a:solidFill>
              <a:latin typeface="+mn-lt"/>
              <a:ea typeface="+mn-ea"/>
              <a:cs typeface="+mn-cs"/>
            </a:rPr>
            <a:t>間違っています</a:t>
          </a:r>
          <a:r>
            <a:rPr kumimoji="1" lang="ja-JP" altLang="en-US" sz="1400" b="1">
              <a:solidFill>
                <a:srgbClr val="FF0000"/>
              </a:solidFill>
              <a:latin typeface="+mn-lt"/>
              <a:ea typeface="+mn-ea"/>
              <a:cs typeface="+mn-cs"/>
            </a:rPr>
            <a:t>。</a:t>
          </a:r>
          <a:endParaRPr kumimoji="1" lang="ja-JP" altLang="en-US" sz="1300" b="1">
            <a:solidFill>
              <a:srgbClr val="FF0000"/>
            </a:solidFill>
            <a:latin typeface="+mn-lt"/>
            <a:ea typeface="+mn-ea"/>
            <a:cs typeface="+mn-cs"/>
          </a:endParaRPr>
        </a:p>
      </xdr:txBody>
    </xdr:sp>
    <xdr:clientData/>
  </xdr:twoCellAnchor>
  <xdr:twoCellAnchor>
    <xdr:from>
      <xdr:col>7</xdr:col>
      <xdr:colOff>217714</xdr:colOff>
      <xdr:row>36</xdr:row>
      <xdr:rowOff>136072</xdr:rowOff>
    </xdr:from>
    <xdr:to>
      <xdr:col>11</xdr:col>
      <xdr:colOff>108857</xdr:colOff>
      <xdr:row>39</xdr:row>
      <xdr:rowOff>122464</xdr:rowOff>
    </xdr:to>
    <xdr:cxnSp macro="">
      <xdr:nvCxnSpPr>
        <xdr:cNvPr id="10" name="直線矢印コネクタ 9">
          <a:extLst>
            <a:ext uri="{FF2B5EF4-FFF2-40B4-BE49-F238E27FC236}">
              <a16:creationId xmlns:a16="http://schemas.microsoft.com/office/drawing/2014/main" id="{E89848AB-4F75-4160-9020-2EDBF7C89C4D}"/>
            </a:ext>
          </a:extLst>
        </xdr:cNvPr>
        <xdr:cNvCxnSpPr/>
      </xdr:nvCxnSpPr>
      <xdr:spPr>
        <a:xfrm flipH="1">
          <a:off x="13047889" y="10337347"/>
          <a:ext cx="4177393" cy="700767"/>
        </a:xfrm>
        <a:prstGeom prst="straightConnector1">
          <a:avLst/>
        </a:prstGeom>
        <a:ln w="28575">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217713</xdr:colOff>
      <xdr:row>6</xdr:row>
      <xdr:rowOff>40821</xdr:rowOff>
    </xdr:from>
    <xdr:to>
      <xdr:col>15</xdr:col>
      <xdr:colOff>13607</xdr:colOff>
      <xdr:row>13</xdr:row>
      <xdr:rowOff>149678</xdr:rowOff>
    </xdr:to>
    <xdr:sp macro="" textlink="">
      <xdr:nvSpPr>
        <xdr:cNvPr id="11" name="テキスト ボックス 10">
          <a:extLst>
            <a:ext uri="{FF2B5EF4-FFF2-40B4-BE49-F238E27FC236}">
              <a16:creationId xmlns:a16="http://schemas.microsoft.com/office/drawing/2014/main" id="{860C8367-0979-4618-8818-37C5C309A04E}"/>
            </a:ext>
          </a:extLst>
        </xdr:cNvPr>
        <xdr:cNvSpPr txBox="1"/>
      </xdr:nvSpPr>
      <xdr:spPr>
        <a:xfrm>
          <a:off x="17334138" y="3079296"/>
          <a:ext cx="2691494" cy="17757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en-US" altLang="ja-JP" sz="1300" b="1">
              <a:solidFill>
                <a:srgbClr val="FF0000"/>
              </a:solidFill>
            </a:rPr>
            <a:t>※</a:t>
          </a:r>
          <a:r>
            <a:rPr kumimoji="1" lang="ja-JP" altLang="en-US" sz="1300" b="1">
              <a:solidFill>
                <a:srgbClr val="FF0000"/>
              </a:solidFill>
            </a:rPr>
            <a:t>お米と乾麺パスタの膨張率はおおむね同じなので、本当なら、</a:t>
          </a:r>
          <a:endParaRPr kumimoji="1" lang="en-US" altLang="ja-JP" sz="1300" b="1">
            <a:solidFill>
              <a:srgbClr val="FF0000"/>
            </a:solidFill>
          </a:endParaRPr>
        </a:p>
        <a:p>
          <a:pPr>
            <a:lnSpc>
              <a:spcPts val="1800"/>
            </a:lnSpc>
          </a:pPr>
          <a:r>
            <a:rPr kumimoji="1" lang="ja-JP" altLang="en-US" sz="1300" b="1" u="sng">
              <a:solidFill>
                <a:srgbClr val="009900"/>
              </a:solidFill>
              <a:latin typeface="+mn-lt"/>
              <a:ea typeface="+mn-ea"/>
              <a:cs typeface="+mn-cs"/>
            </a:rPr>
            <a:t>比べるならお米も小麦粉もパスタ乾麺も全部、「８０ｇで統一」</a:t>
          </a:r>
          <a:endParaRPr kumimoji="1" lang="en-US" altLang="ja-JP" sz="1300" b="1" u="sng">
            <a:solidFill>
              <a:srgbClr val="009900"/>
            </a:solidFill>
            <a:latin typeface="+mn-lt"/>
            <a:ea typeface="+mn-ea"/>
            <a:cs typeface="+mn-cs"/>
          </a:endParaRPr>
        </a:p>
        <a:p>
          <a:pPr>
            <a:lnSpc>
              <a:spcPts val="1800"/>
            </a:lnSpc>
          </a:pPr>
          <a:r>
            <a:rPr kumimoji="1" lang="ja-JP" altLang="en-US" sz="1300" b="1" u="sng">
              <a:solidFill>
                <a:srgbClr val="009900"/>
              </a:solidFill>
              <a:latin typeface="+mn-lt"/>
              <a:ea typeface="+mn-ea"/>
              <a:cs typeface="+mn-cs"/>
            </a:rPr>
            <a:t>「すべき」です。</a:t>
          </a:r>
          <a:endParaRPr kumimoji="1" lang="en-US" altLang="ja-JP" sz="1300" b="1" u="sng">
            <a:solidFill>
              <a:srgbClr val="009900"/>
            </a:solidFill>
            <a:latin typeface="+mn-lt"/>
            <a:ea typeface="+mn-ea"/>
            <a:cs typeface="+mn-cs"/>
          </a:endParaRPr>
        </a:p>
        <a:p>
          <a:pPr>
            <a:lnSpc>
              <a:spcPts val="1800"/>
            </a:lnSpc>
          </a:pPr>
          <a:r>
            <a:rPr kumimoji="1" lang="ja-JP" altLang="en-US" sz="1300" b="1" u="sng">
              <a:solidFill>
                <a:srgbClr val="009900"/>
              </a:solidFill>
              <a:latin typeface="+mn-lt"/>
              <a:ea typeface="+mn-ea"/>
              <a:cs typeface="+mn-cs"/>
            </a:rPr>
            <a:t>あるいは、「全部６５ｇ」で</a:t>
          </a:r>
          <a:endParaRPr kumimoji="1" lang="en-US" altLang="ja-JP" sz="1300" b="1" u="sng">
            <a:solidFill>
              <a:srgbClr val="009900"/>
            </a:solidFill>
            <a:latin typeface="+mn-lt"/>
            <a:ea typeface="+mn-ea"/>
            <a:cs typeface="+mn-cs"/>
          </a:endParaRPr>
        </a:p>
        <a:p>
          <a:pPr>
            <a:lnSpc>
              <a:spcPts val="1800"/>
            </a:lnSpc>
          </a:pPr>
          <a:r>
            <a:rPr kumimoji="1" lang="ja-JP" altLang="en-US" sz="1300" b="1" u="sng">
              <a:solidFill>
                <a:srgbClr val="009900"/>
              </a:solidFill>
              <a:latin typeface="+mn-lt"/>
              <a:ea typeface="+mn-ea"/>
              <a:cs typeface="+mn-cs"/>
            </a:rPr>
            <a:t>統一</a:t>
          </a:r>
        </a:p>
      </xdr:txBody>
    </xdr:sp>
    <xdr:clientData/>
  </xdr:twoCellAnchor>
  <xdr:twoCellAnchor>
    <xdr:from>
      <xdr:col>6</xdr:col>
      <xdr:colOff>204106</xdr:colOff>
      <xdr:row>7</xdr:row>
      <xdr:rowOff>13607</xdr:rowOff>
    </xdr:from>
    <xdr:to>
      <xdr:col>6</xdr:col>
      <xdr:colOff>353785</xdr:colOff>
      <xdr:row>9</xdr:row>
      <xdr:rowOff>13607</xdr:rowOff>
    </xdr:to>
    <xdr:sp macro="" textlink="">
      <xdr:nvSpPr>
        <xdr:cNvPr id="12" name="右中かっこ 11">
          <a:extLst>
            <a:ext uri="{FF2B5EF4-FFF2-40B4-BE49-F238E27FC236}">
              <a16:creationId xmlns:a16="http://schemas.microsoft.com/office/drawing/2014/main" id="{7F95CFF5-213D-4FDA-847E-9D4A500FA9D0}"/>
            </a:ext>
          </a:extLst>
        </xdr:cNvPr>
        <xdr:cNvSpPr/>
      </xdr:nvSpPr>
      <xdr:spPr>
        <a:xfrm flipH="1">
          <a:off x="12300856" y="3290207"/>
          <a:ext cx="149679" cy="476250"/>
        </a:xfrm>
        <a:prstGeom prst="rightBrace">
          <a:avLst>
            <a:gd name="adj1" fmla="val 57312"/>
            <a:gd name="adj2" fmla="val 66244"/>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326573</xdr:colOff>
      <xdr:row>8</xdr:row>
      <xdr:rowOff>176894</xdr:rowOff>
    </xdr:from>
    <xdr:to>
      <xdr:col>11</xdr:col>
      <xdr:colOff>204107</xdr:colOff>
      <xdr:row>11</xdr:row>
      <xdr:rowOff>180776</xdr:rowOff>
    </xdr:to>
    <xdr:sp macro="" textlink="">
      <xdr:nvSpPr>
        <xdr:cNvPr id="13" name="フリーフォーム: 図形 12">
          <a:extLst>
            <a:ext uri="{FF2B5EF4-FFF2-40B4-BE49-F238E27FC236}">
              <a16:creationId xmlns:a16="http://schemas.microsoft.com/office/drawing/2014/main" id="{211DE6D2-5BEA-46A7-B058-33A6487CCA60}"/>
            </a:ext>
          </a:extLst>
        </xdr:cNvPr>
        <xdr:cNvSpPr/>
      </xdr:nvSpPr>
      <xdr:spPr>
        <a:xfrm>
          <a:off x="12042323" y="3691619"/>
          <a:ext cx="5278209" cy="718257"/>
        </a:xfrm>
        <a:custGeom>
          <a:avLst/>
          <a:gdLst>
            <a:gd name="connsiteX0" fmla="*/ 5347607 w 5347607"/>
            <a:gd name="connsiteY0" fmla="*/ 625928 h 736598"/>
            <a:gd name="connsiteX1" fmla="*/ 2149928 w 5347607"/>
            <a:gd name="connsiteY1" fmla="*/ 721178 h 736598"/>
            <a:gd name="connsiteX2" fmla="*/ 625928 w 5347607"/>
            <a:gd name="connsiteY2" fmla="*/ 340178 h 736598"/>
            <a:gd name="connsiteX3" fmla="*/ 0 w 5347607"/>
            <a:gd name="connsiteY3" fmla="*/ 0 h 736598"/>
            <a:gd name="connsiteX0" fmla="*/ 5347607 w 5347607"/>
            <a:gd name="connsiteY0" fmla="*/ 625928 h 727782"/>
            <a:gd name="connsiteX1" fmla="*/ 2149928 w 5347607"/>
            <a:gd name="connsiteY1" fmla="*/ 721178 h 727782"/>
            <a:gd name="connsiteX2" fmla="*/ 816428 w 5347607"/>
            <a:gd name="connsiteY2" fmla="*/ 476249 h 727782"/>
            <a:gd name="connsiteX3" fmla="*/ 0 w 5347607"/>
            <a:gd name="connsiteY3" fmla="*/ 0 h 727782"/>
            <a:gd name="connsiteX0" fmla="*/ 5347607 w 5347607"/>
            <a:gd name="connsiteY0" fmla="*/ 625928 h 727782"/>
            <a:gd name="connsiteX1" fmla="*/ 2149928 w 5347607"/>
            <a:gd name="connsiteY1" fmla="*/ 721178 h 727782"/>
            <a:gd name="connsiteX2" fmla="*/ 816428 w 5347607"/>
            <a:gd name="connsiteY2" fmla="*/ 476249 h 727782"/>
            <a:gd name="connsiteX3" fmla="*/ 0 w 5347607"/>
            <a:gd name="connsiteY3" fmla="*/ 0 h 727782"/>
            <a:gd name="connsiteX0" fmla="*/ 5347607 w 5347607"/>
            <a:gd name="connsiteY0" fmla="*/ 625928 h 727782"/>
            <a:gd name="connsiteX1" fmla="*/ 2517321 w 5347607"/>
            <a:gd name="connsiteY1" fmla="*/ 721178 h 727782"/>
            <a:gd name="connsiteX2" fmla="*/ 816428 w 5347607"/>
            <a:gd name="connsiteY2" fmla="*/ 476249 h 727782"/>
            <a:gd name="connsiteX3" fmla="*/ 0 w 5347607"/>
            <a:gd name="connsiteY3" fmla="*/ 0 h 727782"/>
            <a:gd name="connsiteX0" fmla="*/ 5415299 w 5415299"/>
            <a:gd name="connsiteY0" fmla="*/ 438925 h 721391"/>
            <a:gd name="connsiteX1" fmla="*/ 2517321 w 5415299"/>
            <a:gd name="connsiteY1" fmla="*/ 721178 h 721391"/>
            <a:gd name="connsiteX2" fmla="*/ 816428 w 5415299"/>
            <a:gd name="connsiteY2" fmla="*/ 476249 h 721391"/>
            <a:gd name="connsiteX3" fmla="*/ 0 w 5415299"/>
            <a:gd name="connsiteY3" fmla="*/ 0 h 721391"/>
            <a:gd name="connsiteX0" fmla="*/ 5306992 w 5306992"/>
            <a:gd name="connsiteY0" fmla="*/ 251922 h 726650"/>
            <a:gd name="connsiteX1" fmla="*/ 2517321 w 5306992"/>
            <a:gd name="connsiteY1" fmla="*/ 721178 h 726650"/>
            <a:gd name="connsiteX2" fmla="*/ 816428 w 5306992"/>
            <a:gd name="connsiteY2" fmla="*/ 476249 h 726650"/>
            <a:gd name="connsiteX3" fmla="*/ 0 w 5306992"/>
            <a:gd name="connsiteY3" fmla="*/ 0 h 726650"/>
            <a:gd name="connsiteX0" fmla="*/ 5306992 w 5306992"/>
            <a:gd name="connsiteY0" fmla="*/ 251922 h 726650"/>
            <a:gd name="connsiteX1" fmla="*/ 2517321 w 5306992"/>
            <a:gd name="connsiteY1" fmla="*/ 721178 h 726650"/>
            <a:gd name="connsiteX2" fmla="*/ 816428 w 5306992"/>
            <a:gd name="connsiteY2" fmla="*/ 476249 h 726650"/>
            <a:gd name="connsiteX3" fmla="*/ 0 w 5306992"/>
            <a:gd name="connsiteY3" fmla="*/ 0 h 726650"/>
            <a:gd name="connsiteX0" fmla="*/ 5374683 w 5374683"/>
            <a:gd name="connsiteY0" fmla="*/ 291994 h 725111"/>
            <a:gd name="connsiteX1" fmla="*/ 2517321 w 5374683"/>
            <a:gd name="connsiteY1" fmla="*/ 721178 h 725111"/>
            <a:gd name="connsiteX2" fmla="*/ 816428 w 5374683"/>
            <a:gd name="connsiteY2" fmla="*/ 476249 h 725111"/>
            <a:gd name="connsiteX3" fmla="*/ 0 w 5374683"/>
            <a:gd name="connsiteY3" fmla="*/ 0 h 725111"/>
          </a:gdLst>
          <a:ahLst/>
          <a:cxnLst>
            <a:cxn ang="0">
              <a:pos x="connsiteX0" y="connsiteY0"/>
            </a:cxn>
            <a:cxn ang="0">
              <a:pos x="connsiteX1" y="connsiteY1"/>
            </a:cxn>
            <a:cxn ang="0">
              <a:pos x="connsiteX2" y="connsiteY2"/>
            </a:cxn>
            <a:cxn ang="0">
              <a:pos x="connsiteX3" y="connsiteY3"/>
            </a:cxn>
          </a:cxnLst>
          <a:rect l="l" t="t" r="r" b="b"/>
          <a:pathLst>
            <a:path w="5374683" h="725111">
              <a:moveTo>
                <a:pt x="5374683" y="291994"/>
              </a:moveTo>
              <a:cubicBezTo>
                <a:pt x="3979782" y="283288"/>
                <a:pt x="3277030" y="690469"/>
                <a:pt x="2517321" y="721178"/>
              </a:cubicBezTo>
              <a:cubicBezTo>
                <a:pt x="1757612" y="751887"/>
                <a:pt x="1235982" y="596445"/>
                <a:pt x="816428" y="476249"/>
              </a:cubicBezTo>
              <a:cubicBezTo>
                <a:pt x="396875" y="356053"/>
                <a:pt x="133803" y="109991"/>
                <a:pt x="0" y="0"/>
              </a:cubicBezTo>
            </a:path>
          </a:pathLst>
        </a:custGeom>
        <a:noFill/>
        <a:ln w="28575">
          <a:solidFill>
            <a:srgbClr val="FF0000"/>
          </a:solidFill>
          <a:headEnd type="none" w="med" len="med"/>
          <a:tailEnd type="triangle" w="lg" len="lg"/>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40819</xdr:colOff>
      <xdr:row>39</xdr:row>
      <xdr:rowOff>27214</xdr:rowOff>
    </xdr:from>
    <xdr:to>
      <xdr:col>7</xdr:col>
      <xdr:colOff>217714</xdr:colOff>
      <xdr:row>43</xdr:row>
      <xdr:rowOff>27214</xdr:rowOff>
    </xdr:to>
    <xdr:sp macro="" textlink="">
      <xdr:nvSpPr>
        <xdr:cNvPr id="15" name="右中かっこ 14">
          <a:extLst>
            <a:ext uri="{FF2B5EF4-FFF2-40B4-BE49-F238E27FC236}">
              <a16:creationId xmlns:a16="http://schemas.microsoft.com/office/drawing/2014/main" id="{25D560E5-B486-4B0D-9BE4-39A28477CD85}"/>
            </a:ext>
          </a:extLst>
        </xdr:cNvPr>
        <xdr:cNvSpPr/>
      </xdr:nvSpPr>
      <xdr:spPr>
        <a:xfrm>
          <a:off x="12870994" y="10942864"/>
          <a:ext cx="176895" cy="952500"/>
        </a:xfrm>
        <a:prstGeom prst="rightBrace">
          <a:avLst>
            <a:gd name="adj1" fmla="val 57312"/>
            <a:gd name="adj2" fmla="val 44022"/>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54428</xdr:colOff>
      <xdr:row>0</xdr:row>
      <xdr:rowOff>367394</xdr:rowOff>
    </xdr:from>
    <xdr:to>
      <xdr:col>13</xdr:col>
      <xdr:colOff>571500</xdr:colOff>
      <xdr:row>3</xdr:row>
      <xdr:rowOff>68035</xdr:rowOff>
    </xdr:to>
    <xdr:sp macro="" textlink="">
      <xdr:nvSpPr>
        <xdr:cNvPr id="16" name="テキスト ボックス 15">
          <a:extLst>
            <a:ext uri="{FF2B5EF4-FFF2-40B4-BE49-F238E27FC236}">
              <a16:creationId xmlns:a16="http://schemas.microsoft.com/office/drawing/2014/main" id="{A5FB7062-5BF3-43DF-BC11-03C635CC9B12}"/>
            </a:ext>
          </a:extLst>
        </xdr:cNvPr>
        <xdr:cNvSpPr txBox="1"/>
      </xdr:nvSpPr>
      <xdr:spPr>
        <a:xfrm>
          <a:off x="559253" y="367394"/>
          <a:ext cx="18500272" cy="5959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u="none">
              <a:solidFill>
                <a:srgbClr val="009900"/>
              </a:solidFill>
            </a:rPr>
            <a:t>結論：</a:t>
          </a:r>
          <a:r>
            <a:rPr kumimoji="1" lang="ja-JP" altLang="en-US" sz="1300" b="1" u="sng">
              <a:solidFill>
                <a:srgbClr val="009900"/>
              </a:solidFill>
            </a:rPr>
            <a:t>うどんやラーメン（カップラーメン微妙）は「家で作る」なら、お米よりも安いけど、パンやパスタは必ずしも安くはならない。下手</a:t>
          </a:r>
          <a:r>
            <a:rPr kumimoji="1" lang="ja-JP" altLang="ja-JP" sz="1300" b="1" u="sng">
              <a:solidFill>
                <a:srgbClr val="009900"/>
              </a:solidFill>
              <a:latin typeface="+mn-lt"/>
              <a:ea typeface="+mn-ea"/>
              <a:cs typeface="+mn-cs"/>
            </a:rPr>
            <a:t>すると</a:t>
          </a:r>
          <a:r>
            <a:rPr kumimoji="1" lang="ja-JP" altLang="en-US" sz="1300" b="1" u="sng">
              <a:solidFill>
                <a:srgbClr val="009900"/>
              </a:solidFill>
              <a:latin typeface="+mn-lt"/>
              <a:ea typeface="+mn-ea"/>
              <a:cs typeface="+mn-cs"/>
            </a:rPr>
            <a:t>（スマホ電卓でいいので自分で現地で計算できないと）高額</a:t>
          </a:r>
          <a:r>
            <a:rPr kumimoji="1" lang="ja-JP" altLang="ja-JP" sz="1300" b="1" u="sng">
              <a:solidFill>
                <a:srgbClr val="009900"/>
              </a:solidFill>
              <a:latin typeface="+mn-lt"/>
              <a:ea typeface="+mn-ea"/>
              <a:cs typeface="+mn-cs"/>
            </a:rPr>
            <a:t>になります。</a:t>
          </a:r>
          <a:endParaRPr kumimoji="1" lang="en-US" altLang="ja-JP" sz="1300" b="1" u="sng">
            <a:solidFill>
              <a:srgbClr val="009900"/>
            </a:solidFill>
            <a:latin typeface="+mn-lt"/>
            <a:ea typeface="+mn-ea"/>
            <a:cs typeface="+mn-cs"/>
          </a:endParaRPr>
        </a:p>
        <a:p>
          <a:pPr>
            <a:lnSpc>
              <a:spcPts val="1800"/>
            </a:lnSpc>
          </a:pPr>
          <a:r>
            <a:rPr kumimoji="1" lang="ja-JP" altLang="en-US" sz="1300" b="1" u="none">
              <a:solidFill>
                <a:srgbClr val="009900"/>
              </a:solidFill>
              <a:latin typeface="+mn-lt"/>
              <a:ea typeface="+mn-ea"/>
              <a:cs typeface="+mn-cs"/>
            </a:rPr>
            <a:t>　　　</a:t>
          </a:r>
          <a:r>
            <a:rPr kumimoji="1" lang="en-US" altLang="ja-JP" sz="1300" b="1" u="sng">
              <a:solidFill>
                <a:srgbClr val="009900"/>
              </a:solidFill>
              <a:latin typeface="+mn-lt"/>
              <a:ea typeface="+mn-ea"/>
              <a:cs typeface="+mn-cs"/>
            </a:rPr>
            <a:t>※</a:t>
          </a:r>
          <a:r>
            <a:rPr kumimoji="1" lang="ja-JP" altLang="en-US" sz="1300" b="1" u="sng">
              <a:solidFill>
                <a:srgbClr val="009900"/>
              </a:solidFill>
              <a:latin typeface="+mn-lt"/>
              <a:ea typeface="+mn-ea"/>
              <a:cs typeface="+mn-cs"/>
            </a:rPr>
            <a:t>特に市販の食パンは「人件費」が乗っているからちょっと微妙で、その分高額になるかもしれず、</a:t>
          </a:r>
          <a:r>
            <a:rPr kumimoji="1" lang="en-US" altLang="ja-JP" sz="1300" b="1" u="sng">
              <a:solidFill>
                <a:srgbClr val="009900"/>
              </a:solidFill>
              <a:latin typeface="+mn-lt"/>
              <a:ea typeface="+mn-ea"/>
              <a:cs typeface="+mn-cs"/>
            </a:rPr>
            <a:t>Web</a:t>
          </a:r>
          <a:r>
            <a:rPr kumimoji="1" lang="ja-JP" altLang="en-US" sz="1300" b="1" u="sng">
              <a:solidFill>
                <a:srgbClr val="009900"/>
              </a:solidFill>
              <a:latin typeface="+mn-lt"/>
              <a:ea typeface="+mn-ea"/>
              <a:cs typeface="+mn-cs"/>
            </a:rPr>
            <a:t>記事や</a:t>
          </a:r>
          <a:r>
            <a:rPr kumimoji="1" lang="en-US" altLang="ja-JP" sz="1300" b="1" u="sng">
              <a:solidFill>
                <a:srgbClr val="009900"/>
              </a:solidFill>
              <a:latin typeface="+mn-lt"/>
              <a:ea typeface="+mn-ea"/>
              <a:cs typeface="+mn-cs"/>
            </a:rPr>
            <a:t>TV</a:t>
          </a:r>
          <a:r>
            <a:rPr kumimoji="1" lang="ja-JP" altLang="en-US" sz="1300" b="1" u="sng">
              <a:solidFill>
                <a:srgbClr val="009900"/>
              </a:solidFill>
              <a:latin typeface="+mn-lt"/>
              <a:ea typeface="+mn-ea"/>
              <a:cs typeface="+mn-cs"/>
            </a:rPr>
            <a:t>のニュース（「専門家」とやらなど）にだまされやすいので注意が必要です。</a:t>
          </a:r>
        </a:p>
      </xdr:txBody>
    </xdr:sp>
    <xdr:clientData/>
  </xdr:twoCellAnchor>
  <xdr:twoCellAnchor>
    <xdr:from>
      <xdr:col>3</xdr:col>
      <xdr:colOff>6803571</xdr:colOff>
      <xdr:row>5</xdr:row>
      <xdr:rowOff>925286</xdr:rowOff>
    </xdr:from>
    <xdr:to>
      <xdr:col>6</xdr:col>
      <xdr:colOff>204106</xdr:colOff>
      <xdr:row>7</xdr:row>
      <xdr:rowOff>68037</xdr:rowOff>
    </xdr:to>
    <xdr:sp macro="" textlink="">
      <xdr:nvSpPr>
        <xdr:cNvPr id="17" name="フリーフォーム: 図形 16">
          <a:extLst>
            <a:ext uri="{FF2B5EF4-FFF2-40B4-BE49-F238E27FC236}">
              <a16:creationId xmlns:a16="http://schemas.microsoft.com/office/drawing/2014/main" id="{9049C267-5598-4B6B-8DA3-F6FAF694CA61}"/>
            </a:ext>
          </a:extLst>
        </xdr:cNvPr>
        <xdr:cNvSpPr/>
      </xdr:nvSpPr>
      <xdr:spPr>
        <a:xfrm>
          <a:off x="8594271" y="2296886"/>
          <a:ext cx="3706585" cy="1047751"/>
        </a:xfrm>
        <a:custGeom>
          <a:avLst/>
          <a:gdLst>
            <a:gd name="connsiteX0" fmla="*/ 0 w 3156858"/>
            <a:gd name="connsiteY0" fmla="*/ 0 h 693965"/>
            <a:gd name="connsiteX1" fmla="*/ 408215 w 3156858"/>
            <a:gd name="connsiteY1" fmla="*/ 136072 h 693965"/>
            <a:gd name="connsiteX2" fmla="*/ 1564822 w 3156858"/>
            <a:gd name="connsiteY2" fmla="*/ 353786 h 693965"/>
            <a:gd name="connsiteX3" fmla="*/ 2435679 w 3156858"/>
            <a:gd name="connsiteY3" fmla="*/ 476250 h 693965"/>
            <a:gd name="connsiteX4" fmla="*/ 3156858 w 3156858"/>
            <a:gd name="connsiteY4" fmla="*/ 693965 h 693965"/>
            <a:gd name="connsiteX0" fmla="*/ 0 w 3156858"/>
            <a:gd name="connsiteY0" fmla="*/ 0 h 693965"/>
            <a:gd name="connsiteX1" fmla="*/ 408215 w 3156858"/>
            <a:gd name="connsiteY1" fmla="*/ 136072 h 693965"/>
            <a:gd name="connsiteX2" fmla="*/ 1752731 w 3156858"/>
            <a:gd name="connsiteY2" fmla="*/ 269385 h 693965"/>
            <a:gd name="connsiteX3" fmla="*/ 2435679 w 3156858"/>
            <a:gd name="connsiteY3" fmla="*/ 476250 h 693965"/>
            <a:gd name="connsiteX4" fmla="*/ 3156858 w 3156858"/>
            <a:gd name="connsiteY4" fmla="*/ 693965 h 693965"/>
            <a:gd name="connsiteX0" fmla="*/ 0 w 3156858"/>
            <a:gd name="connsiteY0" fmla="*/ 0 h 693965"/>
            <a:gd name="connsiteX1" fmla="*/ 408215 w 3156858"/>
            <a:gd name="connsiteY1" fmla="*/ 136072 h 693965"/>
            <a:gd name="connsiteX2" fmla="*/ 1752731 w 3156858"/>
            <a:gd name="connsiteY2" fmla="*/ 269385 h 693965"/>
            <a:gd name="connsiteX3" fmla="*/ 2736333 w 3156858"/>
            <a:gd name="connsiteY3" fmla="*/ 410605 h 693965"/>
            <a:gd name="connsiteX4" fmla="*/ 3156858 w 3156858"/>
            <a:gd name="connsiteY4" fmla="*/ 693965 h 693965"/>
            <a:gd name="connsiteX0" fmla="*/ 0 w 3144330"/>
            <a:gd name="connsiteY0" fmla="*/ 0 h 731477"/>
            <a:gd name="connsiteX1" fmla="*/ 408215 w 3144330"/>
            <a:gd name="connsiteY1" fmla="*/ 136072 h 731477"/>
            <a:gd name="connsiteX2" fmla="*/ 1752731 w 3144330"/>
            <a:gd name="connsiteY2" fmla="*/ 269385 h 731477"/>
            <a:gd name="connsiteX3" fmla="*/ 2736333 w 3144330"/>
            <a:gd name="connsiteY3" fmla="*/ 410605 h 731477"/>
            <a:gd name="connsiteX4" fmla="*/ 3144330 w 3144330"/>
            <a:gd name="connsiteY4" fmla="*/ 731477 h 731477"/>
            <a:gd name="connsiteX0" fmla="*/ 0 w 3144555"/>
            <a:gd name="connsiteY0" fmla="*/ 0 h 731477"/>
            <a:gd name="connsiteX1" fmla="*/ 408215 w 3144555"/>
            <a:gd name="connsiteY1" fmla="*/ 136072 h 731477"/>
            <a:gd name="connsiteX2" fmla="*/ 1752731 w 3144555"/>
            <a:gd name="connsiteY2" fmla="*/ 269385 h 731477"/>
            <a:gd name="connsiteX3" fmla="*/ 2736333 w 3144555"/>
            <a:gd name="connsiteY3" fmla="*/ 410605 h 731477"/>
            <a:gd name="connsiteX4" fmla="*/ 3144330 w 3144555"/>
            <a:gd name="connsiteY4" fmla="*/ 731477 h 731477"/>
            <a:gd name="connsiteX0" fmla="*/ 0 w 3144330"/>
            <a:gd name="connsiteY0" fmla="*/ 0 h 731477"/>
            <a:gd name="connsiteX1" fmla="*/ 408215 w 3144330"/>
            <a:gd name="connsiteY1" fmla="*/ 136072 h 731477"/>
            <a:gd name="connsiteX2" fmla="*/ 1752731 w 3144330"/>
            <a:gd name="connsiteY2" fmla="*/ 269385 h 731477"/>
            <a:gd name="connsiteX3" fmla="*/ 2736333 w 3144330"/>
            <a:gd name="connsiteY3" fmla="*/ 410605 h 731477"/>
            <a:gd name="connsiteX4" fmla="*/ 3144330 w 3144330"/>
            <a:gd name="connsiteY4" fmla="*/ 731477 h 731477"/>
            <a:gd name="connsiteX0" fmla="*/ 0 w 3144330"/>
            <a:gd name="connsiteY0" fmla="*/ 0 h 731477"/>
            <a:gd name="connsiteX1" fmla="*/ 408215 w 3144330"/>
            <a:gd name="connsiteY1" fmla="*/ 136072 h 731477"/>
            <a:gd name="connsiteX2" fmla="*/ 1752731 w 3144330"/>
            <a:gd name="connsiteY2" fmla="*/ 269385 h 731477"/>
            <a:gd name="connsiteX3" fmla="*/ 2736333 w 3144330"/>
            <a:gd name="connsiteY3" fmla="*/ 410605 h 731477"/>
            <a:gd name="connsiteX4" fmla="*/ 3144330 w 3144330"/>
            <a:gd name="connsiteY4" fmla="*/ 731477 h 73147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3144330" h="731477">
              <a:moveTo>
                <a:pt x="0" y="0"/>
              </a:moveTo>
              <a:cubicBezTo>
                <a:pt x="73705" y="38554"/>
                <a:pt x="116093" y="91175"/>
                <a:pt x="408215" y="136072"/>
              </a:cubicBezTo>
              <a:cubicBezTo>
                <a:pt x="700337" y="180970"/>
                <a:pt x="1364711" y="223629"/>
                <a:pt x="1752731" y="269385"/>
              </a:cubicBezTo>
              <a:cubicBezTo>
                <a:pt x="2140751" y="315141"/>
                <a:pt x="2504400" y="333590"/>
                <a:pt x="2736333" y="410605"/>
              </a:cubicBezTo>
              <a:cubicBezTo>
                <a:pt x="2968266" y="487620"/>
                <a:pt x="3064200" y="532458"/>
                <a:pt x="3144330" y="731477"/>
              </a:cubicBezTo>
            </a:path>
          </a:pathLst>
        </a:custGeom>
        <a:ln w="28575">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190499</xdr:colOff>
      <xdr:row>46</xdr:row>
      <xdr:rowOff>13607</xdr:rowOff>
    </xdr:from>
    <xdr:to>
      <xdr:col>6</xdr:col>
      <xdr:colOff>340178</xdr:colOff>
      <xdr:row>48</xdr:row>
      <xdr:rowOff>40822</xdr:rowOff>
    </xdr:to>
    <xdr:sp macro="" textlink="">
      <xdr:nvSpPr>
        <xdr:cNvPr id="19" name="右中かっこ 18">
          <a:extLst>
            <a:ext uri="{FF2B5EF4-FFF2-40B4-BE49-F238E27FC236}">
              <a16:creationId xmlns:a16="http://schemas.microsoft.com/office/drawing/2014/main" id="{F737C0DE-29F5-4BEF-9B23-511C7E36133D}"/>
            </a:ext>
          </a:extLst>
        </xdr:cNvPr>
        <xdr:cNvSpPr/>
      </xdr:nvSpPr>
      <xdr:spPr>
        <a:xfrm flipH="1">
          <a:off x="12287249" y="12596132"/>
          <a:ext cx="149679" cy="503465"/>
        </a:xfrm>
        <a:prstGeom prst="rightBrace">
          <a:avLst>
            <a:gd name="adj1" fmla="val 57312"/>
            <a:gd name="adj2" fmla="val 66244"/>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108857</xdr:colOff>
      <xdr:row>47</xdr:row>
      <xdr:rowOff>176892</xdr:rowOff>
    </xdr:from>
    <xdr:to>
      <xdr:col>6</xdr:col>
      <xdr:colOff>163285</xdr:colOff>
      <xdr:row>49</xdr:row>
      <xdr:rowOff>122464</xdr:rowOff>
    </xdr:to>
    <xdr:cxnSp macro="">
      <xdr:nvCxnSpPr>
        <xdr:cNvPr id="20" name="直線矢印コネクタ 19">
          <a:extLst>
            <a:ext uri="{FF2B5EF4-FFF2-40B4-BE49-F238E27FC236}">
              <a16:creationId xmlns:a16="http://schemas.microsoft.com/office/drawing/2014/main" id="{95BF21E0-C739-426B-9DE4-31A34ECBA275}"/>
            </a:ext>
          </a:extLst>
        </xdr:cNvPr>
        <xdr:cNvCxnSpPr/>
      </xdr:nvCxnSpPr>
      <xdr:spPr>
        <a:xfrm flipV="1">
          <a:off x="12205607" y="12997542"/>
          <a:ext cx="54428" cy="421822"/>
        </a:xfrm>
        <a:prstGeom prst="straightConnector1">
          <a:avLst/>
        </a:prstGeom>
        <a:ln w="28575">
          <a:solidFill>
            <a:srgbClr val="FF0000"/>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176892</xdr:colOff>
      <xdr:row>14</xdr:row>
      <xdr:rowOff>85723</xdr:rowOff>
    </xdr:from>
    <xdr:to>
      <xdr:col>15</xdr:col>
      <xdr:colOff>149678</xdr:colOff>
      <xdr:row>34</xdr:row>
      <xdr:rowOff>217715</xdr:rowOff>
    </xdr:to>
    <xdr:sp macro="" textlink="">
      <xdr:nvSpPr>
        <xdr:cNvPr id="21" name="テキスト ボックス 20">
          <a:extLst>
            <a:ext uri="{FF2B5EF4-FFF2-40B4-BE49-F238E27FC236}">
              <a16:creationId xmlns:a16="http://schemas.microsoft.com/office/drawing/2014/main" id="{4022C842-3967-4F00-BED0-68F900E38BD9}"/>
            </a:ext>
          </a:extLst>
        </xdr:cNvPr>
        <xdr:cNvSpPr txBox="1"/>
      </xdr:nvSpPr>
      <xdr:spPr>
        <a:xfrm>
          <a:off x="17293317" y="5029198"/>
          <a:ext cx="2868386" cy="49135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a:t>
          </a:r>
          <a:r>
            <a:rPr kumimoji="1" lang="en-US" altLang="ja-JP" sz="1300" b="1">
              <a:solidFill>
                <a:srgbClr val="FF0000"/>
              </a:solidFill>
            </a:rPr>
            <a:t>47</a:t>
          </a:r>
          <a:r>
            <a:rPr kumimoji="1" lang="ja-JP" altLang="en-US" sz="1300" b="1">
              <a:solidFill>
                <a:srgbClr val="FF0000"/>
              </a:solidFill>
            </a:rPr>
            <a:t>円」以下じゃない。中には</a:t>
          </a:r>
          <a:endParaRPr kumimoji="1" lang="en-US" altLang="ja-JP" sz="1300" b="1">
            <a:solidFill>
              <a:srgbClr val="FF0000"/>
            </a:solidFill>
          </a:endParaRPr>
        </a:p>
        <a:p>
          <a:pPr>
            <a:lnSpc>
              <a:spcPts val="1800"/>
            </a:lnSpc>
          </a:pPr>
          <a:r>
            <a:rPr kumimoji="1" lang="ja-JP" altLang="en-US" sz="1300" b="1">
              <a:solidFill>
                <a:srgbClr val="FF0000"/>
              </a:solidFill>
            </a:rPr>
            <a:t>お米の「</a:t>
          </a:r>
          <a:r>
            <a:rPr kumimoji="1" lang="en-US" altLang="ja-JP" sz="1300" b="1">
              <a:solidFill>
                <a:srgbClr val="FF0000"/>
              </a:solidFill>
            </a:rPr>
            <a:t>57</a:t>
          </a:r>
          <a:r>
            <a:rPr kumimoji="1" lang="ja-JP" altLang="en-US" sz="1300" b="1">
              <a:solidFill>
                <a:srgbClr val="FF0000"/>
              </a:solidFill>
            </a:rPr>
            <a:t>円を超える」ものも。</a:t>
          </a:r>
          <a:br>
            <a:rPr kumimoji="1" lang="en-US" altLang="ja-JP" sz="1300" b="1">
              <a:solidFill>
                <a:srgbClr val="FF0000"/>
              </a:solidFill>
            </a:rPr>
          </a:br>
          <a:r>
            <a:rPr kumimoji="1" lang="ja-JP" altLang="en-US" sz="1300" b="1">
              <a:solidFill>
                <a:srgbClr val="FF0000"/>
              </a:solidFill>
            </a:rPr>
            <a:t>特に早ゆで系やカロリーオフ系など。</a:t>
          </a:r>
          <a:endParaRPr kumimoji="1" lang="en-US" altLang="ja-JP" sz="1300" b="1">
            <a:solidFill>
              <a:srgbClr val="FF0000"/>
            </a:solidFill>
          </a:endParaRPr>
        </a:p>
        <a:p>
          <a:pPr>
            <a:lnSpc>
              <a:spcPts val="1800"/>
            </a:lnSpc>
          </a:pPr>
          <a:r>
            <a:rPr kumimoji="1" lang="ja-JP" altLang="en-US" sz="1400" b="1" u="sng">
              <a:solidFill>
                <a:srgbClr val="0000FF"/>
              </a:solidFill>
            </a:rPr>
            <a:t>シンクタンクの</a:t>
          </a:r>
          <a:r>
            <a:rPr kumimoji="1" lang="en-US" altLang="ja-JP" sz="1400" b="1" u="sng">
              <a:solidFill>
                <a:srgbClr val="0000FF"/>
              </a:solidFill>
            </a:rPr>
            <a:t>Web</a:t>
          </a:r>
          <a:r>
            <a:rPr kumimoji="1" lang="ja-JP" altLang="en-US" sz="1400" b="1" u="sng">
              <a:solidFill>
                <a:srgbClr val="0000FF"/>
              </a:solidFill>
            </a:rPr>
            <a:t>記事と同様に、（６５ｇではなく）</a:t>
          </a:r>
          <a:endParaRPr kumimoji="1" lang="en-US" altLang="ja-JP" sz="1400" b="1" u="sng">
            <a:solidFill>
              <a:srgbClr val="0000FF"/>
            </a:solidFill>
          </a:endParaRPr>
        </a:p>
        <a:p>
          <a:pPr>
            <a:lnSpc>
              <a:spcPts val="1800"/>
            </a:lnSpc>
          </a:pPr>
          <a:r>
            <a:rPr kumimoji="1" lang="ja-JP" altLang="en-US" sz="1400" b="1" u="sng">
              <a:solidFill>
                <a:srgbClr val="0000FF"/>
              </a:solidFill>
            </a:rPr>
            <a:t>「８０ｇ」で計算すると</a:t>
          </a:r>
          <a:endParaRPr kumimoji="1" lang="en-US" altLang="ja-JP" sz="1400" b="1" u="sng">
            <a:solidFill>
              <a:srgbClr val="0000FF"/>
            </a:solidFill>
          </a:endParaRPr>
        </a:p>
        <a:p>
          <a:pPr>
            <a:lnSpc>
              <a:spcPts val="1800"/>
            </a:lnSpc>
          </a:pPr>
          <a:r>
            <a:rPr kumimoji="1" lang="ja-JP" altLang="en-US" sz="1400" b="1" u="sng">
              <a:solidFill>
                <a:srgbClr val="FF0000"/>
              </a:solidFill>
            </a:rPr>
            <a:t>もっと高額に</a:t>
          </a:r>
          <a:r>
            <a:rPr kumimoji="1" lang="ja-JP" altLang="en-US" sz="1400" b="1" u="sng">
              <a:solidFill>
                <a:srgbClr val="0000FF"/>
              </a:solidFill>
            </a:rPr>
            <a:t>。</a:t>
          </a:r>
          <a:endParaRPr kumimoji="1" lang="en-US" altLang="ja-JP" sz="1400" b="1" u="sng">
            <a:solidFill>
              <a:srgbClr val="0000FF"/>
            </a:solidFill>
          </a:endParaRPr>
        </a:p>
        <a:p>
          <a:pPr>
            <a:lnSpc>
              <a:spcPts val="1800"/>
            </a:lnSpc>
          </a:pPr>
          <a:r>
            <a:rPr kumimoji="1" lang="ja-JP" altLang="en-US" sz="1400" b="1">
              <a:solidFill>
                <a:srgbClr val="009900"/>
              </a:solidFill>
            </a:rPr>
            <a:t>シンクタンクなどの</a:t>
          </a:r>
          <a:r>
            <a:rPr kumimoji="1" lang="en-US" altLang="ja-JP" sz="1400" b="1">
              <a:solidFill>
                <a:srgbClr val="009900"/>
              </a:solidFill>
            </a:rPr>
            <a:t>Web</a:t>
          </a:r>
          <a:r>
            <a:rPr kumimoji="1" lang="ja-JP" altLang="en-US" sz="1400" b="1">
              <a:solidFill>
                <a:srgbClr val="009900"/>
              </a:solidFill>
            </a:rPr>
            <a:t>記事を鵜呑みにしたお父さんは、</a:t>
          </a:r>
          <a:endParaRPr kumimoji="1" lang="en-US" altLang="ja-JP" sz="1400" b="1">
            <a:solidFill>
              <a:srgbClr val="009900"/>
            </a:solidFill>
          </a:endParaRPr>
        </a:p>
        <a:p>
          <a:pPr>
            <a:lnSpc>
              <a:spcPts val="1800"/>
            </a:lnSpc>
          </a:pPr>
          <a:r>
            <a:rPr kumimoji="1" lang="ja-JP" altLang="en-US" sz="1400" b="1">
              <a:solidFill>
                <a:srgbClr val="009900"/>
              </a:solidFill>
            </a:rPr>
            <a:t>「今日はパスタ買ってきたぞ！」と帰っても、もし</a:t>
          </a:r>
          <a:r>
            <a:rPr kumimoji="1" lang="ja-JP" altLang="en-US" sz="1400" b="1">
              <a:solidFill>
                <a:srgbClr val="009900"/>
              </a:solidFill>
              <a:latin typeface="+mn-lt"/>
              <a:ea typeface="+mn-ea"/>
              <a:cs typeface="+mn-cs"/>
            </a:rPr>
            <a:t>奥様が（経験豊かで）「</a:t>
          </a:r>
          <a:r>
            <a:rPr kumimoji="1" lang="ja-JP" altLang="en-US" sz="1400" b="1">
              <a:solidFill>
                <a:srgbClr val="009900"/>
              </a:solidFill>
            </a:rPr>
            <a:t>理屈なんかなくても、計算なんかしなくても、</a:t>
          </a:r>
          <a:r>
            <a:rPr kumimoji="1" lang="ja-JP" altLang="ja-JP" sz="1400" b="1">
              <a:solidFill>
                <a:srgbClr val="009900"/>
              </a:solidFill>
              <a:latin typeface="+mn-lt"/>
              <a:ea typeface="+mn-ea"/>
              <a:cs typeface="+mn-cs"/>
            </a:rPr>
            <a:t>金額</a:t>
          </a:r>
          <a:r>
            <a:rPr kumimoji="1" lang="ja-JP" altLang="en-US" sz="1400" b="1">
              <a:solidFill>
                <a:srgbClr val="009900"/>
              </a:solidFill>
              <a:latin typeface="+mn-lt"/>
              <a:ea typeface="+mn-ea"/>
              <a:cs typeface="+mn-cs"/>
            </a:rPr>
            <a:t>とグラム数を聞いた</a:t>
          </a:r>
          <a:r>
            <a:rPr kumimoji="1" lang="ja-JP" altLang="ja-JP" sz="1400" b="1">
              <a:solidFill>
                <a:srgbClr val="009900"/>
              </a:solidFill>
              <a:latin typeface="+mn-lt"/>
              <a:ea typeface="+mn-ea"/>
              <a:cs typeface="+mn-cs"/>
            </a:rPr>
            <a:t>だけで</a:t>
          </a:r>
          <a:r>
            <a:rPr kumimoji="1" lang="ja-JP" altLang="en-US" sz="1400" b="1">
              <a:solidFill>
                <a:srgbClr val="009900"/>
              </a:solidFill>
              <a:latin typeface="+mn-lt"/>
              <a:ea typeface="+mn-ea"/>
              <a:cs typeface="+mn-cs"/>
            </a:rPr>
            <a:t>  </a:t>
          </a:r>
          <a:r>
            <a:rPr kumimoji="1" lang="en-US" altLang="ja-JP" sz="1400" b="1">
              <a:solidFill>
                <a:srgbClr val="009900"/>
              </a:solidFill>
              <a:latin typeface="+mn-lt"/>
              <a:ea typeface="+mn-ea"/>
              <a:cs typeface="+mn-cs"/>
            </a:rPr>
            <a:t>"</a:t>
          </a:r>
          <a:r>
            <a:rPr kumimoji="1" lang="ja-JP" altLang="en-US" sz="1400" b="1">
              <a:solidFill>
                <a:srgbClr val="009900"/>
              </a:solidFill>
              <a:latin typeface="+mn-lt"/>
              <a:ea typeface="+mn-ea"/>
              <a:cs typeface="+mn-cs"/>
            </a:rPr>
            <a:t>直感で</a:t>
          </a:r>
          <a:r>
            <a:rPr kumimoji="1" lang="en-US" altLang="ja-JP" sz="1400" b="1">
              <a:solidFill>
                <a:srgbClr val="009900"/>
              </a:solidFill>
              <a:latin typeface="+mn-lt"/>
              <a:ea typeface="+mn-ea"/>
              <a:cs typeface="+mn-cs"/>
            </a:rPr>
            <a:t>"</a:t>
          </a:r>
          <a:r>
            <a:rPr kumimoji="1" lang="ja-JP" altLang="en-US" sz="1400" b="1">
              <a:solidFill>
                <a:srgbClr val="009900"/>
              </a:solidFill>
              <a:latin typeface="+mn-lt"/>
              <a:ea typeface="+mn-ea"/>
              <a:cs typeface="+mn-cs"/>
            </a:rPr>
            <a:t> すぐにわかる人</a:t>
          </a:r>
          <a:r>
            <a:rPr kumimoji="1" lang="ja-JP" altLang="en-US" sz="1400" b="1">
              <a:solidFill>
                <a:srgbClr val="009900"/>
              </a:solidFill>
            </a:rPr>
            <a:t>」だと、「バカか？こんな高いもん買ってきて！」と見抜かれて、多分叱られます。</a:t>
          </a:r>
          <a:endParaRPr kumimoji="1" lang="en-US" altLang="ja-JP" sz="1400" b="1">
            <a:solidFill>
              <a:srgbClr val="009900"/>
            </a:solidFill>
          </a:endParaRPr>
        </a:p>
        <a:p>
          <a:pPr>
            <a:lnSpc>
              <a:spcPts val="1800"/>
            </a:lnSpc>
          </a:pPr>
          <a:endParaRPr kumimoji="1" lang="en-US" altLang="ja-JP" sz="1400" b="1">
            <a:solidFill>
              <a:srgbClr val="009900"/>
            </a:solidFill>
          </a:endParaRPr>
        </a:p>
        <a:p>
          <a:pPr>
            <a:lnSpc>
              <a:spcPts val="1800"/>
            </a:lnSpc>
          </a:pPr>
          <a:r>
            <a:rPr kumimoji="1" lang="ja-JP" altLang="en-US" sz="1400" b="1">
              <a:solidFill>
                <a:srgbClr val="009900"/>
              </a:solidFill>
            </a:rPr>
            <a:t>ご注意を！</a:t>
          </a:r>
          <a:endParaRPr kumimoji="1" lang="en-US" altLang="ja-JP" sz="1400" b="1">
            <a:solidFill>
              <a:srgbClr val="009900"/>
            </a:solidFill>
          </a:endParaRPr>
        </a:p>
        <a:p>
          <a:pPr>
            <a:lnSpc>
              <a:spcPts val="1800"/>
            </a:lnSpc>
          </a:pPr>
          <a:endParaRPr kumimoji="1" lang="ja-JP" altLang="en-US" sz="1300" b="1">
            <a:solidFill>
              <a:srgbClr val="FF0000"/>
            </a:solidFill>
            <a:latin typeface="+mn-lt"/>
            <a:ea typeface="+mn-ea"/>
            <a:cs typeface="+mn-cs"/>
          </a:endParaRPr>
        </a:p>
      </xdr:txBody>
    </xdr:sp>
    <xdr:clientData/>
  </xdr:twoCellAnchor>
  <xdr:twoCellAnchor>
    <xdr:from>
      <xdr:col>3</xdr:col>
      <xdr:colOff>517072</xdr:colOff>
      <xdr:row>49</xdr:row>
      <xdr:rowOff>108857</xdr:rowOff>
    </xdr:from>
    <xdr:to>
      <xdr:col>6</xdr:col>
      <xdr:colOff>557895</xdr:colOff>
      <xdr:row>50</xdr:row>
      <xdr:rowOff>231322</xdr:rowOff>
    </xdr:to>
    <xdr:sp macro="" textlink="">
      <xdr:nvSpPr>
        <xdr:cNvPr id="23" name="テキスト ボックス 22">
          <a:extLst>
            <a:ext uri="{FF2B5EF4-FFF2-40B4-BE49-F238E27FC236}">
              <a16:creationId xmlns:a16="http://schemas.microsoft.com/office/drawing/2014/main" id="{3AA42D36-5851-43C9-ADD7-4BE9FC0120C2}"/>
            </a:ext>
          </a:extLst>
        </xdr:cNvPr>
        <xdr:cNvSpPr txBox="1"/>
      </xdr:nvSpPr>
      <xdr:spPr>
        <a:xfrm>
          <a:off x="2299608" y="13716000"/>
          <a:ext cx="10341430" cy="367393"/>
        </a:xfrm>
        <a:prstGeom prst="rect">
          <a:avLst/>
        </a:prstGeom>
        <a:solidFill>
          <a:schemeClr val="bg1"/>
        </a:solidFill>
        <a:ln w="38100"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800"/>
            </a:lnSpc>
          </a:pPr>
          <a:r>
            <a:rPr kumimoji="1" lang="ja-JP" altLang="en-US" sz="1300" b="1">
              <a:solidFill>
                <a:srgbClr val="FF0000"/>
              </a:solidFill>
            </a:rPr>
            <a:t>特売品などならもっと安いかも？だけど、それでも「炊いたごはん」の単価と比較すると、</a:t>
          </a:r>
          <a:r>
            <a:rPr kumimoji="1" lang="ja-JP" altLang="en-US" sz="1300" b="1" u="sng">
              <a:solidFill>
                <a:srgbClr val="0000FF"/>
              </a:solidFill>
            </a:rPr>
            <a:t>大幅に</a:t>
          </a:r>
          <a:r>
            <a:rPr kumimoji="1" lang="ja-JP" altLang="en-US" sz="1300" b="1" u="sng">
              <a:solidFill>
                <a:srgbClr val="FF0000"/>
              </a:solidFill>
            </a:rPr>
            <a:t>エンゲル係数が減るわけでもない。</a:t>
          </a:r>
          <a:endParaRPr kumimoji="1" lang="ja-JP" altLang="en-US" sz="1300" b="1" u="sng">
            <a:solidFill>
              <a:srgbClr val="009900"/>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13607</xdr:colOff>
      <xdr:row>23</xdr:row>
      <xdr:rowOff>96369</xdr:rowOff>
    </xdr:from>
    <xdr:to>
      <xdr:col>4</xdr:col>
      <xdr:colOff>421821</xdr:colOff>
      <xdr:row>28</xdr:row>
      <xdr:rowOff>217714</xdr:rowOff>
    </xdr:to>
    <xdr:sp macro="" textlink="">
      <xdr:nvSpPr>
        <xdr:cNvPr id="2" name="フリーフォーム: 図形 1">
          <a:extLst>
            <a:ext uri="{FF2B5EF4-FFF2-40B4-BE49-F238E27FC236}">
              <a16:creationId xmlns:a16="http://schemas.microsoft.com/office/drawing/2014/main" id="{FDC737D8-5F21-D39D-677E-E10D0BD889FA}"/>
            </a:ext>
          </a:extLst>
        </xdr:cNvPr>
        <xdr:cNvSpPr/>
      </xdr:nvSpPr>
      <xdr:spPr>
        <a:xfrm>
          <a:off x="7620000" y="6668619"/>
          <a:ext cx="408214" cy="1345988"/>
        </a:xfrm>
        <a:custGeom>
          <a:avLst/>
          <a:gdLst>
            <a:gd name="connsiteX0" fmla="*/ 408214 w 408214"/>
            <a:gd name="connsiteY0" fmla="*/ 1345988 h 1345988"/>
            <a:gd name="connsiteX1" fmla="*/ 312964 w 408214"/>
            <a:gd name="connsiteY1" fmla="*/ 175774 h 1345988"/>
            <a:gd name="connsiteX2" fmla="*/ 0 w 408214"/>
            <a:gd name="connsiteY2" fmla="*/ 26095 h 1345988"/>
          </a:gdLst>
          <a:ahLst/>
          <a:cxnLst>
            <a:cxn ang="0">
              <a:pos x="connsiteX0" y="connsiteY0"/>
            </a:cxn>
            <a:cxn ang="0">
              <a:pos x="connsiteX1" y="connsiteY1"/>
            </a:cxn>
            <a:cxn ang="0">
              <a:pos x="connsiteX2" y="connsiteY2"/>
            </a:cxn>
          </a:cxnLst>
          <a:rect l="l" t="t" r="r" b="b"/>
          <a:pathLst>
            <a:path w="408214" h="1345988">
              <a:moveTo>
                <a:pt x="408214" y="1345988"/>
              </a:moveTo>
              <a:cubicBezTo>
                <a:pt x="394607" y="870872"/>
                <a:pt x="381000" y="395756"/>
                <a:pt x="312964" y="175774"/>
              </a:cubicBezTo>
              <a:cubicBezTo>
                <a:pt x="244928" y="-44208"/>
                <a:pt x="122464" y="-9057"/>
                <a:pt x="0" y="26095"/>
              </a:cubicBezTo>
            </a:path>
          </a:pathLst>
        </a:custGeom>
        <a:noFill/>
        <a:ln w="28575">
          <a:solidFill>
            <a:srgbClr val="FF0000"/>
          </a:solidFill>
          <a:headEnd type="none" w="med" len="med"/>
          <a:tailEnd type="triangle" w="med" len="me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625929</xdr:colOff>
      <xdr:row>7</xdr:row>
      <xdr:rowOff>13607</xdr:rowOff>
    </xdr:from>
    <xdr:to>
      <xdr:col>8</xdr:col>
      <xdr:colOff>149679</xdr:colOff>
      <xdr:row>9</xdr:row>
      <xdr:rowOff>149679</xdr:rowOff>
    </xdr:to>
    <xdr:sp macro="" textlink="">
      <xdr:nvSpPr>
        <xdr:cNvPr id="6" name="フリーフォーム: 図形 5">
          <a:extLst>
            <a:ext uri="{FF2B5EF4-FFF2-40B4-BE49-F238E27FC236}">
              <a16:creationId xmlns:a16="http://schemas.microsoft.com/office/drawing/2014/main" id="{CE1CBB0B-0676-9CEB-FC1E-F82D70A593AB}"/>
            </a:ext>
          </a:extLst>
        </xdr:cNvPr>
        <xdr:cNvSpPr/>
      </xdr:nvSpPr>
      <xdr:spPr>
        <a:xfrm>
          <a:off x="10436679" y="1728107"/>
          <a:ext cx="775607" cy="625929"/>
        </a:xfrm>
        <a:custGeom>
          <a:avLst/>
          <a:gdLst>
            <a:gd name="connsiteX0" fmla="*/ 775607 w 775607"/>
            <a:gd name="connsiteY0" fmla="*/ 625929 h 625929"/>
            <a:gd name="connsiteX1" fmla="*/ 136071 w 775607"/>
            <a:gd name="connsiteY1" fmla="*/ 421822 h 625929"/>
            <a:gd name="connsiteX2" fmla="*/ 0 w 775607"/>
            <a:gd name="connsiteY2" fmla="*/ 0 h 625929"/>
          </a:gdLst>
          <a:ahLst/>
          <a:cxnLst>
            <a:cxn ang="0">
              <a:pos x="connsiteX0" y="connsiteY0"/>
            </a:cxn>
            <a:cxn ang="0">
              <a:pos x="connsiteX1" y="connsiteY1"/>
            </a:cxn>
            <a:cxn ang="0">
              <a:pos x="connsiteX2" y="connsiteY2"/>
            </a:cxn>
          </a:cxnLst>
          <a:rect l="l" t="t" r="r" b="b"/>
          <a:pathLst>
            <a:path w="775607" h="625929">
              <a:moveTo>
                <a:pt x="775607" y="625929"/>
              </a:moveTo>
              <a:cubicBezTo>
                <a:pt x="520473" y="576036"/>
                <a:pt x="265339" y="526143"/>
                <a:pt x="136071" y="421822"/>
              </a:cubicBezTo>
              <a:cubicBezTo>
                <a:pt x="6803" y="317501"/>
                <a:pt x="3401" y="158750"/>
                <a:pt x="0" y="0"/>
              </a:cubicBezTo>
            </a:path>
          </a:pathLst>
        </a:custGeom>
        <a:noFill/>
        <a:ln>
          <a:solidFill>
            <a:srgbClr val="FF0000"/>
          </a:solidFill>
          <a:headEnd type="none" w="med" len="med"/>
          <a:tailEnd type="triangle" w="med" len="me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585107</xdr:colOff>
      <xdr:row>6</xdr:row>
      <xdr:rowOff>27216</xdr:rowOff>
    </xdr:from>
    <xdr:to>
      <xdr:col>3</xdr:col>
      <xdr:colOff>108857</xdr:colOff>
      <xdr:row>9</xdr:row>
      <xdr:rowOff>149680</xdr:rowOff>
    </xdr:to>
    <xdr:sp macro="" textlink="">
      <xdr:nvSpPr>
        <xdr:cNvPr id="7" name="フリーフォーム: 図形 6">
          <a:extLst>
            <a:ext uri="{FF2B5EF4-FFF2-40B4-BE49-F238E27FC236}">
              <a16:creationId xmlns:a16="http://schemas.microsoft.com/office/drawing/2014/main" id="{F01D97B9-CE6B-BA84-CF7F-1D0536A137D6}"/>
            </a:ext>
          </a:extLst>
        </xdr:cNvPr>
        <xdr:cNvSpPr/>
      </xdr:nvSpPr>
      <xdr:spPr>
        <a:xfrm>
          <a:off x="5783036" y="1496787"/>
          <a:ext cx="775607" cy="857250"/>
        </a:xfrm>
        <a:custGeom>
          <a:avLst/>
          <a:gdLst>
            <a:gd name="connsiteX0" fmla="*/ 775607 w 775607"/>
            <a:gd name="connsiteY0" fmla="*/ 625929 h 625929"/>
            <a:gd name="connsiteX1" fmla="*/ 136071 w 775607"/>
            <a:gd name="connsiteY1" fmla="*/ 421822 h 625929"/>
            <a:gd name="connsiteX2" fmla="*/ 0 w 775607"/>
            <a:gd name="connsiteY2" fmla="*/ 0 h 625929"/>
          </a:gdLst>
          <a:ahLst/>
          <a:cxnLst>
            <a:cxn ang="0">
              <a:pos x="connsiteX0" y="connsiteY0"/>
            </a:cxn>
            <a:cxn ang="0">
              <a:pos x="connsiteX1" y="connsiteY1"/>
            </a:cxn>
            <a:cxn ang="0">
              <a:pos x="connsiteX2" y="connsiteY2"/>
            </a:cxn>
          </a:cxnLst>
          <a:rect l="l" t="t" r="r" b="b"/>
          <a:pathLst>
            <a:path w="775607" h="625929">
              <a:moveTo>
                <a:pt x="775607" y="625929"/>
              </a:moveTo>
              <a:cubicBezTo>
                <a:pt x="520473" y="576036"/>
                <a:pt x="265339" y="526143"/>
                <a:pt x="136071" y="421822"/>
              </a:cubicBezTo>
              <a:cubicBezTo>
                <a:pt x="6803" y="317501"/>
                <a:pt x="3401" y="158750"/>
                <a:pt x="0" y="0"/>
              </a:cubicBezTo>
            </a:path>
          </a:pathLst>
        </a:custGeom>
        <a:noFill/>
        <a:ln>
          <a:solidFill>
            <a:srgbClr val="FF0000"/>
          </a:solidFill>
          <a:headEnd type="none" w="med" len="med"/>
          <a:tailEnd type="triangle" w="med" len="me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ri.co.jp/knowledge/column/20250403.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mri.co.jp/knowledge/column/20250403.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mri.co.jp/knowledge/column/20250403.html" TargetMode="External"/><Relationship Id="rId2" Type="http://schemas.openxmlformats.org/officeDocument/2006/relationships/hyperlink" Target="https://www.nikkei.com/article/DGXZQOUB091LG0Z00C25A4000000/?n_cid=DSPRM1489&amp;fbclid=IwY2xjawJ_tK5leHRuA2FlbQIxMABicmlkETBOQzBhZGF0dGRTalB3VFJXAR66lD-Vjnzi0KQDMcuebwM49rbRCTTPlVm76ndXEOJREQq3gE-4BIaPCMzadQ_aem_s13wfJ7XW56Sr7uujXc4Og" TargetMode="External"/><Relationship Id="rId1" Type="http://schemas.openxmlformats.org/officeDocument/2006/relationships/hyperlink" Target="https://www.facebook.com/photo/?fbid=1200475611423839&amp;set=1%E9%A3%9F%E3%81%82%E3%81%9F%E3%82%8A%E3%81%AE%E4%BE%A1%E6%A0%BC%E3%82%B3%E3%83%A1%E3%81%8C%E3%83%91%E3%83%B3%E3%81%AE2%E5%80%8Dhttpswwwnikkeicomarticledgxzqoub091lg0z00c25a4000000n_ciddsprm14"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amzn.asia/d/3q39Gp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2CFB7-038F-4A29-A6FE-BC765B520CBC}">
  <sheetPr>
    <pageSetUpPr fitToPage="1"/>
  </sheetPr>
  <dimension ref="B1:K60"/>
  <sheetViews>
    <sheetView tabSelected="1" zoomScale="70" zoomScaleNormal="70" workbookViewId="0">
      <selection activeCell="J41" sqref="J41"/>
    </sheetView>
  </sheetViews>
  <sheetFormatPr defaultRowHeight="18.75"/>
  <cols>
    <col min="1" max="1" width="6.625" customWidth="1"/>
    <col min="2" max="2" width="12.75" customWidth="1"/>
    <col min="3" max="3" width="4.125" customWidth="1"/>
    <col min="4" max="4" width="107.75" customWidth="1"/>
    <col min="5" max="5" width="22.5" bestFit="1" customWidth="1"/>
    <col min="6" max="6" width="5" customWidth="1"/>
    <col min="7" max="7" width="9.625" customWidth="1"/>
    <col min="8" max="8" width="10.625" customWidth="1"/>
    <col min="9" max="9" width="15.375" customWidth="1"/>
    <col min="10" max="10" width="10.5" customWidth="1"/>
    <col min="11" max="11" width="19.75" customWidth="1"/>
    <col min="14" max="14" width="11" customWidth="1"/>
  </cols>
  <sheetData>
    <row r="1" spans="2:5" ht="33">
      <c r="B1" s="61" t="s">
        <v>38</v>
      </c>
    </row>
    <row r="14" spans="2:5">
      <c r="B14" t="s">
        <v>89</v>
      </c>
      <c r="E14" t="s">
        <v>88</v>
      </c>
    </row>
    <row r="15" spans="2:5">
      <c r="B15" s="31" t="s">
        <v>20</v>
      </c>
    </row>
    <row r="17" spans="2:11" ht="131.25">
      <c r="B17" s="19"/>
      <c r="C17" s="23" t="s">
        <v>15</v>
      </c>
      <c r="D17" s="35" t="s">
        <v>39</v>
      </c>
      <c r="E17" s="24" t="s">
        <v>27</v>
      </c>
      <c r="F17" s="24" t="s">
        <v>21</v>
      </c>
      <c r="G17" s="24" t="s">
        <v>22</v>
      </c>
      <c r="H17" s="24" t="s">
        <v>12</v>
      </c>
      <c r="I17" s="24" t="s">
        <v>33</v>
      </c>
      <c r="J17" s="24" t="s">
        <v>13</v>
      </c>
      <c r="K17" s="24" t="s">
        <v>14</v>
      </c>
    </row>
    <row r="18" spans="2:11">
      <c r="B18" s="20"/>
      <c r="C18" s="29">
        <v>1</v>
      </c>
      <c r="D18" s="57" t="s">
        <v>40</v>
      </c>
      <c r="E18" s="26">
        <f t="shared" ref="E18:E60" si="0">IF(ISERROR($J18/($H18*$I18)*100),"",$J18/($H18*$I18)*100)</f>
        <v>87.692307692307693</v>
      </c>
      <c r="F18" s="32">
        <v>65</v>
      </c>
      <c r="G18" s="55">
        <f t="shared" ref="G18:G22" si="1">IF(ISERROR($J18/($H18*$I18)*F18),"",$J18/($H18*$I18)*F18)</f>
        <v>57</v>
      </c>
      <c r="H18" s="25">
        <v>65</v>
      </c>
      <c r="I18" s="5">
        <v>1</v>
      </c>
      <c r="J18" s="25">
        <v>57</v>
      </c>
      <c r="K18" s="6">
        <f>$J18/($H18*$I18)</f>
        <v>0.87692307692307692</v>
      </c>
    </row>
    <row r="19" spans="2:11">
      <c r="B19" s="22"/>
      <c r="C19" s="29">
        <v>2</v>
      </c>
      <c r="D19" s="57" t="s">
        <v>30</v>
      </c>
      <c r="E19" s="26">
        <f t="shared" si="0"/>
        <v>106.92307692307692</v>
      </c>
      <c r="F19" s="32">
        <v>80</v>
      </c>
      <c r="G19" s="34">
        <f t="shared" si="1"/>
        <v>85.538461538461533</v>
      </c>
      <c r="H19" s="25">
        <v>260</v>
      </c>
      <c r="I19" s="5">
        <v>1</v>
      </c>
      <c r="J19" s="25">
        <v>278</v>
      </c>
      <c r="K19" s="6">
        <f>IF(ISERROR($J19/($H19*$I19)),"",$J19/($H19*$I19))</f>
        <v>1.0692307692307692</v>
      </c>
    </row>
    <row r="20" spans="2:11">
      <c r="B20" s="21"/>
      <c r="C20" s="29">
        <v>3</v>
      </c>
      <c r="D20" s="57" t="s">
        <v>41</v>
      </c>
      <c r="E20" s="26">
        <f t="shared" si="0"/>
        <v>84.242424242424235</v>
      </c>
      <c r="F20" s="32">
        <v>80</v>
      </c>
      <c r="G20" s="34">
        <f t="shared" si="1"/>
        <v>67.393939393939391</v>
      </c>
      <c r="H20" s="25">
        <v>330</v>
      </c>
      <c r="I20" s="5">
        <v>1</v>
      </c>
      <c r="J20" s="25">
        <v>278</v>
      </c>
      <c r="K20" s="6">
        <f t="shared" ref="K20:K60" si="2">IF(ISERROR($J20/($H20*$I20)),"",$J20/($H20*$I20))</f>
        <v>0.84242424242424241</v>
      </c>
    </row>
    <row r="21" spans="2:11">
      <c r="B21" s="21"/>
      <c r="C21" s="29">
        <v>4</v>
      </c>
      <c r="D21" s="29" t="s">
        <v>50</v>
      </c>
      <c r="E21" s="26">
        <f t="shared" si="0"/>
        <v>85.960000000000008</v>
      </c>
      <c r="F21" s="32">
        <v>65</v>
      </c>
      <c r="G21" s="33">
        <f t="shared" si="1"/>
        <v>55.874000000000002</v>
      </c>
      <c r="H21" s="25">
        <v>5000</v>
      </c>
      <c r="I21" s="5">
        <v>1</v>
      </c>
      <c r="J21" s="25">
        <v>4298</v>
      </c>
      <c r="K21" s="6">
        <f t="shared" si="2"/>
        <v>0.85960000000000003</v>
      </c>
    </row>
    <row r="22" spans="2:11">
      <c r="B22" s="21"/>
      <c r="C22" s="29">
        <v>5</v>
      </c>
      <c r="D22" s="29" t="s">
        <v>51</v>
      </c>
      <c r="E22" s="26">
        <f t="shared" si="0"/>
        <v>94.6</v>
      </c>
      <c r="F22" s="32">
        <v>65</v>
      </c>
      <c r="G22" s="33">
        <f t="shared" si="1"/>
        <v>61.489999999999995</v>
      </c>
      <c r="H22" s="25">
        <v>5000</v>
      </c>
      <c r="I22" s="5">
        <v>1</v>
      </c>
      <c r="J22" s="25">
        <v>4730</v>
      </c>
      <c r="K22" s="6">
        <f t="shared" si="2"/>
        <v>0.94599999999999995</v>
      </c>
    </row>
    <row r="23" spans="2:11">
      <c r="B23" s="21"/>
      <c r="C23" s="29">
        <v>6</v>
      </c>
      <c r="D23" s="29" t="s">
        <v>52</v>
      </c>
      <c r="E23" s="26">
        <f t="shared" si="0"/>
        <v>98.92</v>
      </c>
      <c r="F23" s="32">
        <v>65</v>
      </c>
      <c r="G23" s="33">
        <f>IF(ISERROR($J23/($H23*$I23)*F23),"",$J23/($H23*$I23)*F23)</f>
        <v>64.298000000000002</v>
      </c>
      <c r="H23" s="25">
        <v>5000</v>
      </c>
      <c r="I23" s="5">
        <v>1</v>
      </c>
      <c r="J23" s="25">
        <v>4946</v>
      </c>
      <c r="K23" s="6">
        <f t="shared" si="2"/>
        <v>0.98919999999999997</v>
      </c>
    </row>
    <row r="24" spans="2:11">
      <c r="B24" s="21"/>
      <c r="C24" s="29">
        <v>7</v>
      </c>
      <c r="D24" s="29" t="s">
        <v>53</v>
      </c>
      <c r="E24" s="26">
        <f t="shared" si="0"/>
        <v>45.857142857142854</v>
      </c>
      <c r="F24" s="32">
        <v>65</v>
      </c>
      <c r="G24" s="33">
        <f t="shared" ref="G24:G60" si="3">IF(ISERROR($J24/($H24*$I24)*F24),"",$J24/($H24*$I24)*F24)</f>
        <v>29.807142857142857</v>
      </c>
      <c r="H24" s="25">
        <v>700</v>
      </c>
      <c r="I24" s="5">
        <v>1</v>
      </c>
      <c r="J24" s="25">
        <v>321</v>
      </c>
      <c r="K24" s="6">
        <f t="shared" si="2"/>
        <v>0.45857142857142857</v>
      </c>
    </row>
    <row r="25" spans="2:11">
      <c r="B25" s="21"/>
      <c r="C25" s="29">
        <v>8</v>
      </c>
      <c r="D25" s="29" t="s">
        <v>54</v>
      </c>
      <c r="E25" s="26">
        <f t="shared" si="0"/>
        <v>79.400000000000006</v>
      </c>
      <c r="F25" s="32">
        <v>65</v>
      </c>
      <c r="G25" s="33">
        <f t="shared" si="3"/>
        <v>51.61</v>
      </c>
      <c r="H25" s="25">
        <v>500</v>
      </c>
      <c r="I25" s="5">
        <v>1</v>
      </c>
      <c r="J25" s="25">
        <v>397</v>
      </c>
      <c r="K25" s="6">
        <f t="shared" si="2"/>
        <v>0.79400000000000004</v>
      </c>
    </row>
    <row r="26" spans="2:11">
      <c r="B26" s="21"/>
      <c r="C26" s="29">
        <v>9</v>
      </c>
      <c r="D26" s="29" t="s">
        <v>55</v>
      </c>
      <c r="E26" s="26">
        <f t="shared" si="0"/>
        <v>77</v>
      </c>
      <c r="F26" s="32">
        <v>65</v>
      </c>
      <c r="G26" s="33">
        <f t="shared" si="3"/>
        <v>50.050000000000004</v>
      </c>
      <c r="H26" s="25">
        <v>600</v>
      </c>
      <c r="I26" s="5">
        <v>1</v>
      </c>
      <c r="J26" s="25">
        <v>462</v>
      </c>
      <c r="K26" s="6">
        <f t="shared" si="2"/>
        <v>0.77</v>
      </c>
    </row>
    <row r="27" spans="2:11">
      <c r="B27" s="21"/>
      <c r="C27" s="29">
        <v>10</v>
      </c>
      <c r="D27" s="29" t="s">
        <v>56</v>
      </c>
      <c r="E27" s="26">
        <f t="shared" si="0"/>
        <v>149.83333333333334</v>
      </c>
      <c r="F27" s="32">
        <v>65</v>
      </c>
      <c r="G27" s="33">
        <f t="shared" si="3"/>
        <v>97.391666666666666</v>
      </c>
      <c r="H27" s="25">
        <v>1200</v>
      </c>
      <c r="I27" s="5">
        <v>1</v>
      </c>
      <c r="J27" s="25">
        <v>1798</v>
      </c>
      <c r="K27" s="6">
        <f t="shared" si="2"/>
        <v>1.4983333333333333</v>
      </c>
    </row>
    <row r="28" spans="2:11">
      <c r="B28" s="21"/>
      <c r="C28" s="29">
        <v>11</v>
      </c>
      <c r="D28" s="29" t="s">
        <v>57</v>
      </c>
      <c r="E28" s="26">
        <f t="shared" si="0"/>
        <v>102.49999999999999</v>
      </c>
      <c r="F28" s="32">
        <v>65</v>
      </c>
      <c r="G28" s="33">
        <f t="shared" si="3"/>
        <v>66.625</v>
      </c>
      <c r="H28" s="25">
        <v>400</v>
      </c>
      <c r="I28" s="5">
        <v>1</v>
      </c>
      <c r="J28" s="25">
        <v>410</v>
      </c>
      <c r="K28" s="6">
        <f t="shared" si="2"/>
        <v>1.0249999999999999</v>
      </c>
    </row>
    <row r="29" spans="2:11">
      <c r="B29" s="21"/>
      <c r="C29" s="29">
        <v>12</v>
      </c>
      <c r="D29" s="29" t="s">
        <v>58</v>
      </c>
      <c r="E29" s="26">
        <f t="shared" si="0"/>
        <v>149.33333333333334</v>
      </c>
      <c r="F29" s="32">
        <v>65</v>
      </c>
      <c r="G29" s="33">
        <f t="shared" si="3"/>
        <v>97.066666666666677</v>
      </c>
      <c r="H29" s="25">
        <v>1500</v>
      </c>
      <c r="I29" s="5">
        <v>1</v>
      </c>
      <c r="J29" s="25">
        <v>2240</v>
      </c>
      <c r="K29" s="6">
        <f t="shared" si="2"/>
        <v>1.4933333333333334</v>
      </c>
    </row>
    <row r="30" spans="2:11">
      <c r="B30" s="21"/>
      <c r="C30" s="29">
        <v>13</v>
      </c>
      <c r="D30" s="29" t="s">
        <v>59</v>
      </c>
      <c r="E30" s="26">
        <f t="shared" si="0"/>
        <v>84.08</v>
      </c>
      <c r="F30" s="32">
        <v>65</v>
      </c>
      <c r="G30" s="33">
        <f t="shared" si="3"/>
        <v>54.652000000000001</v>
      </c>
      <c r="H30" s="25">
        <v>2500</v>
      </c>
      <c r="I30" s="5">
        <v>1</v>
      </c>
      <c r="J30" s="25">
        <v>2102</v>
      </c>
      <c r="K30" s="6">
        <f t="shared" si="2"/>
        <v>0.84079999999999999</v>
      </c>
    </row>
    <row r="31" spans="2:11">
      <c r="B31" s="21"/>
      <c r="C31" s="29">
        <v>14</v>
      </c>
      <c r="D31" s="29" t="s">
        <v>60</v>
      </c>
      <c r="E31" s="26">
        <f t="shared" si="0"/>
        <v>83.5</v>
      </c>
      <c r="F31" s="32">
        <v>65</v>
      </c>
      <c r="G31" s="33">
        <f t="shared" si="3"/>
        <v>54.274999999999999</v>
      </c>
      <c r="H31" s="25">
        <v>1200</v>
      </c>
      <c r="I31" s="5">
        <v>1</v>
      </c>
      <c r="J31" s="25">
        <v>1002</v>
      </c>
      <c r="K31" s="6">
        <f t="shared" si="2"/>
        <v>0.83499999999999996</v>
      </c>
    </row>
    <row r="32" spans="2:11">
      <c r="B32" s="21"/>
      <c r="C32" s="29">
        <v>15</v>
      </c>
      <c r="D32" s="29" t="s">
        <v>61</v>
      </c>
      <c r="E32" s="26">
        <f t="shared" si="0"/>
        <v>73.400000000000006</v>
      </c>
      <c r="F32" s="32">
        <v>65</v>
      </c>
      <c r="G32" s="33">
        <f t="shared" si="3"/>
        <v>47.71</v>
      </c>
      <c r="H32" s="25">
        <v>500</v>
      </c>
      <c r="I32" s="5">
        <v>1</v>
      </c>
      <c r="J32" s="25">
        <v>367</v>
      </c>
      <c r="K32" s="6">
        <f t="shared" si="2"/>
        <v>0.73399999999999999</v>
      </c>
    </row>
    <row r="33" spans="2:11">
      <c r="B33" s="21"/>
      <c r="C33" s="29">
        <v>16</v>
      </c>
      <c r="D33" s="29" t="s">
        <v>29</v>
      </c>
      <c r="E33" s="26">
        <f>IF(ISERROR($J33/($H33*$I33)*100),"",$J33/($H33*$I33)*100)</f>
        <v>68</v>
      </c>
      <c r="F33" s="32">
        <v>65</v>
      </c>
      <c r="G33" s="33">
        <f>IF(ISERROR($J33/($H33*$I33)*F33),"",$J33/($H33*$I33)*F33)</f>
        <v>44.2</v>
      </c>
      <c r="H33" s="25">
        <v>600</v>
      </c>
      <c r="I33" s="5">
        <v>1</v>
      </c>
      <c r="J33" s="25">
        <v>408</v>
      </c>
      <c r="K33" s="6">
        <f>IF(ISERROR($J33/($H33*$I33)),"",$J33/($H33*$I33))</f>
        <v>0.68</v>
      </c>
    </row>
    <row r="34" spans="2:11">
      <c r="B34" s="21"/>
      <c r="C34" s="29">
        <v>17</v>
      </c>
      <c r="D34" s="29" t="s">
        <v>62</v>
      </c>
      <c r="E34" s="26">
        <f>IF(ISERROR($J34/($H34*$I34)*100),"",$J34/($H34*$I34)*100)</f>
        <v>124.21875</v>
      </c>
      <c r="F34" s="32">
        <v>65</v>
      </c>
      <c r="G34" s="26">
        <f>IF(ISERROR($J34/($H34*$I34)*F34),"",$J34/($H34*$I34)*F34)</f>
        <v>80.7421875</v>
      </c>
      <c r="H34" s="25">
        <v>128</v>
      </c>
      <c r="I34" s="5">
        <v>1</v>
      </c>
      <c r="J34" s="25">
        <v>159</v>
      </c>
      <c r="K34" s="6">
        <f>IF(ISERROR($J34/($H34*$I34)),"",$J34/($H34*$I34))</f>
        <v>1.2421875</v>
      </c>
    </row>
    <row r="35" spans="2:11">
      <c r="B35" s="21"/>
      <c r="C35" s="29">
        <v>18</v>
      </c>
      <c r="D35" s="29"/>
      <c r="E35" s="26" t="str">
        <f t="shared" si="0"/>
        <v/>
      </c>
      <c r="F35" s="32">
        <v>65</v>
      </c>
      <c r="G35" s="33" t="str">
        <f t="shared" si="3"/>
        <v/>
      </c>
      <c r="H35" s="25"/>
      <c r="I35" s="5">
        <v>1</v>
      </c>
      <c r="J35" s="25"/>
      <c r="K35" s="6" t="str">
        <f t="shared" si="2"/>
        <v/>
      </c>
    </row>
    <row r="36" spans="2:11">
      <c r="B36" s="21"/>
      <c r="C36" s="29">
        <v>19</v>
      </c>
      <c r="D36" s="29"/>
      <c r="E36" s="26" t="str">
        <f t="shared" si="0"/>
        <v/>
      </c>
      <c r="F36" s="32">
        <v>65</v>
      </c>
      <c r="G36" s="33" t="str">
        <f t="shared" si="3"/>
        <v/>
      </c>
      <c r="H36" s="25"/>
      <c r="I36" s="5">
        <v>1</v>
      </c>
      <c r="J36" s="25"/>
      <c r="K36" s="6" t="str">
        <f t="shared" si="2"/>
        <v/>
      </c>
    </row>
    <row r="37" spans="2:11" ht="19.5" thickBot="1">
      <c r="B37" s="45"/>
      <c r="C37" s="46">
        <v>20</v>
      </c>
      <c r="D37" s="47"/>
      <c r="E37" s="48" t="str">
        <f t="shared" si="0"/>
        <v/>
      </c>
      <c r="F37" s="49">
        <v>65</v>
      </c>
      <c r="G37" s="50" t="str">
        <f t="shared" si="3"/>
        <v/>
      </c>
      <c r="H37" s="51">
        <v>0</v>
      </c>
      <c r="I37" s="52">
        <v>1</v>
      </c>
      <c r="J37" s="51">
        <v>0</v>
      </c>
      <c r="K37" s="53" t="str">
        <f t="shared" si="2"/>
        <v/>
      </c>
    </row>
    <row r="38" spans="2:11" ht="19.5" thickTop="1">
      <c r="B38" s="38"/>
      <c r="C38" s="39">
        <v>21</v>
      </c>
      <c r="D38" s="58" t="s">
        <v>31</v>
      </c>
      <c r="E38" s="40">
        <f t="shared" si="0"/>
        <v>38.127090301003349</v>
      </c>
      <c r="F38" s="41">
        <v>60</v>
      </c>
      <c r="G38" s="54">
        <f t="shared" si="3"/>
        <v>22.876254180602007</v>
      </c>
      <c r="H38" s="42">
        <v>65</v>
      </c>
      <c r="I38" s="75">
        <v>2.2999999999999998</v>
      </c>
      <c r="J38" s="42">
        <v>57</v>
      </c>
      <c r="K38" s="44">
        <f t="shared" si="2"/>
        <v>0.38127090301003347</v>
      </c>
    </row>
    <row r="39" spans="2:11">
      <c r="B39" s="38"/>
      <c r="C39" s="29">
        <v>22</v>
      </c>
      <c r="D39" s="58" t="s">
        <v>34</v>
      </c>
      <c r="E39" s="37">
        <f t="shared" si="0"/>
        <v>38</v>
      </c>
      <c r="F39" s="41">
        <v>60</v>
      </c>
      <c r="G39" s="34">
        <f t="shared" si="3"/>
        <v>22.8</v>
      </c>
      <c r="H39" s="42">
        <v>150</v>
      </c>
      <c r="I39" s="43">
        <v>1</v>
      </c>
      <c r="J39" s="42">
        <v>57</v>
      </c>
      <c r="K39" s="6">
        <f t="shared" si="2"/>
        <v>0.38</v>
      </c>
    </row>
    <row r="40" spans="2:11">
      <c r="B40" s="27"/>
      <c r="C40" s="29">
        <v>23</v>
      </c>
      <c r="D40" s="57" t="s">
        <v>32</v>
      </c>
      <c r="E40" s="37">
        <f t="shared" si="0"/>
        <v>46.488294314381271</v>
      </c>
      <c r="F40" s="32">
        <v>60</v>
      </c>
      <c r="G40" s="34">
        <f t="shared" si="3"/>
        <v>27.892976588628763</v>
      </c>
      <c r="H40" s="25">
        <v>260</v>
      </c>
      <c r="I40" s="76">
        <v>2.2999999999999998</v>
      </c>
      <c r="J40" s="25">
        <v>278</v>
      </c>
      <c r="K40" s="6">
        <f t="shared" si="2"/>
        <v>0.46488294314381273</v>
      </c>
    </row>
    <row r="41" spans="2:11">
      <c r="B41" s="27"/>
      <c r="C41" s="29">
        <v>24</v>
      </c>
      <c r="D41" s="57" t="s">
        <v>32</v>
      </c>
      <c r="E41" s="37">
        <f t="shared" si="0"/>
        <v>36.627140974967062</v>
      </c>
      <c r="F41" s="32">
        <v>60</v>
      </c>
      <c r="G41" s="34">
        <f t="shared" si="3"/>
        <v>21.976284584980238</v>
      </c>
      <c r="H41" s="25">
        <v>330</v>
      </c>
      <c r="I41" s="76">
        <v>2.2999999999999998</v>
      </c>
      <c r="J41" s="25">
        <v>278</v>
      </c>
      <c r="K41" s="6">
        <f t="shared" si="2"/>
        <v>0.36627140974967065</v>
      </c>
    </row>
    <row r="42" spans="2:11">
      <c r="B42" s="27"/>
      <c r="C42" s="29">
        <v>25</v>
      </c>
      <c r="D42" s="56" t="s">
        <v>42</v>
      </c>
      <c r="E42" s="37">
        <f t="shared" si="0"/>
        <v>53.333333333333336</v>
      </c>
      <c r="F42" s="32">
        <v>60</v>
      </c>
      <c r="G42" s="36">
        <f t="shared" si="3"/>
        <v>32</v>
      </c>
      <c r="H42" s="25">
        <v>60</v>
      </c>
      <c r="I42" s="5">
        <v>1</v>
      </c>
      <c r="J42" s="25">
        <v>32</v>
      </c>
      <c r="K42" s="6">
        <f t="shared" si="2"/>
        <v>0.53333333333333333</v>
      </c>
    </row>
    <row r="43" spans="2:11">
      <c r="B43" s="27"/>
      <c r="C43" s="29">
        <v>26</v>
      </c>
      <c r="D43" s="29" t="s">
        <v>43</v>
      </c>
      <c r="E43" s="26">
        <f t="shared" si="0"/>
        <v>37.373913043478261</v>
      </c>
      <c r="F43" s="32">
        <v>60</v>
      </c>
      <c r="G43" s="33">
        <f t="shared" si="3"/>
        <v>22.424347826086958</v>
      </c>
      <c r="H43" s="25">
        <v>5000</v>
      </c>
      <c r="I43" s="76">
        <v>2.2999999999999998</v>
      </c>
      <c r="J43" s="25">
        <v>4298</v>
      </c>
      <c r="K43" s="6">
        <f t="shared" si="2"/>
        <v>0.37373913043478263</v>
      </c>
    </row>
    <row r="44" spans="2:11">
      <c r="B44" s="27"/>
      <c r="C44" s="29">
        <v>27</v>
      </c>
      <c r="D44" s="29" t="s">
        <v>24</v>
      </c>
      <c r="E44" s="26">
        <f t="shared" si="0"/>
        <v>41.130434782608695</v>
      </c>
      <c r="F44" s="32">
        <v>60</v>
      </c>
      <c r="G44" s="33">
        <f t="shared" si="3"/>
        <v>24.678260869565214</v>
      </c>
      <c r="H44" s="25">
        <v>5000</v>
      </c>
      <c r="I44" s="76">
        <v>2.2999999999999998</v>
      </c>
      <c r="J44" s="25">
        <v>4730</v>
      </c>
      <c r="K44" s="6">
        <f t="shared" si="2"/>
        <v>0.41130434782608694</v>
      </c>
    </row>
    <row r="45" spans="2:11">
      <c r="B45" s="27"/>
      <c r="C45" s="29">
        <v>28</v>
      </c>
      <c r="D45" s="29" t="s">
        <v>44</v>
      </c>
      <c r="E45" s="26">
        <f t="shared" si="0"/>
        <v>42.0695652173913</v>
      </c>
      <c r="F45" s="32">
        <v>60</v>
      </c>
      <c r="G45" s="33">
        <f t="shared" si="3"/>
        <v>25.24173913043478</v>
      </c>
      <c r="H45" s="25">
        <v>5000</v>
      </c>
      <c r="I45" s="76">
        <v>2.2999999999999998</v>
      </c>
      <c r="J45" s="25">
        <v>4838</v>
      </c>
      <c r="K45" s="6">
        <f t="shared" si="2"/>
        <v>0.42069565217391303</v>
      </c>
    </row>
    <row r="46" spans="2:11">
      <c r="B46" s="27"/>
      <c r="C46" s="29">
        <v>29</v>
      </c>
      <c r="D46" s="29" t="s">
        <v>45</v>
      </c>
      <c r="E46" s="26">
        <f t="shared" si="0"/>
        <v>43.008695652173913</v>
      </c>
      <c r="F46" s="32">
        <v>60</v>
      </c>
      <c r="G46" s="33">
        <f t="shared" si="3"/>
        <v>25.805217391304346</v>
      </c>
      <c r="H46" s="25">
        <v>5000</v>
      </c>
      <c r="I46" s="76">
        <v>2.2999999999999998</v>
      </c>
      <c r="J46" s="25">
        <v>4946</v>
      </c>
      <c r="K46" s="6">
        <f t="shared" si="2"/>
        <v>0.43008695652173912</v>
      </c>
    </row>
    <row r="47" spans="2:11">
      <c r="B47" s="27"/>
      <c r="C47" s="29">
        <v>30</v>
      </c>
      <c r="D47" s="29" t="s">
        <v>46</v>
      </c>
      <c r="E47" s="26">
        <f t="shared" si="0"/>
        <v>59.166666666666664</v>
      </c>
      <c r="F47" s="32">
        <v>60</v>
      </c>
      <c r="G47" s="26">
        <f t="shared" si="3"/>
        <v>35.5</v>
      </c>
      <c r="H47" s="25">
        <v>360</v>
      </c>
      <c r="I47" s="5">
        <v>1</v>
      </c>
      <c r="J47" s="25">
        <v>213</v>
      </c>
      <c r="K47" s="6">
        <f t="shared" si="2"/>
        <v>0.59166666666666667</v>
      </c>
    </row>
    <row r="48" spans="2:11">
      <c r="B48" s="27"/>
      <c r="C48" s="29">
        <v>31</v>
      </c>
      <c r="D48" s="29" t="s">
        <v>25</v>
      </c>
      <c r="E48" s="26">
        <f t="shared" si="0"/>
        <v>62.727272727272734</v>
      </c>
      <c r="F48" s="32">
        <v>60</v>
      </c>
      <c r="G48" s="26">
        <f t="shared" si="3"/>
        <v>37.63636363636364</v>
      </c>
      <c r="H48" s="25">
        <v>220</v>
      </c>
      <c r="I48" s="5">
        <v>1</v>
      </c>
      <c r="J48" s="25">
        <v>138</v>
      </c>
      <c r="K48" s="6">
        <f t="shared" si="2"/>
        <v>0.62727272727272732</v>
      </c>
    </row>
    <row r="49" spans="2:11">
      <c r="B49" s="27"/>
      <c r="C49" s="29">
        <v>32</v>
      </c>
      <c r="D49" s="29" t="s">
        <v>47</v>
      </c>
      <c r="E49" s="26">
        <f t="shared" si="0"/>
        <v>69</v>
      </c>
      <c r="F49" s="32">
        <v>60</v>
      </c>
      <c r="G49" s="26">
        <f t="shared" si="3"/>
        <v>41.4</v>
      </c>
      <c r="H49" s="25">
        <v>200</v>
      </c>
      <c r="I49" s="5">
        <v>1</v>
      </c>
      <c r="J49" s="25">
        <v>138</v>
      </c>
      <c r="K49" s="6">
        <f t="shared" si="2"/>
        <v>0.69</v>
      </c>
    </row>
    <row r="50" spans="2:11">
      <c r="B50" s="27"/>
      <c r="C50" s="29">
        <v>33</v>
      </c>
      <c r="D50" s="29" t="s">
        <v>48</v>
      </c>
      <c r="E50" s="26">
        <f t="shared" si="0"/>
        <v>50.277777777777779</v>
      </c>
      <c r="F50" s="32">
        <v>60</v>
      </c>
      <c r="G50" s="26">
        <f t="shared" si="3"/>
        <v>30.166666666666664</v>
      </c>
      <c r="H50" s="25">
        <v>360</v>
      </c>
      <c r="I50" s="5">
        <v>1</v>
      </c>
      <c r="J50" s="25">
        <v>181</v>
      </c>
      <c r="K50" s="6">
        <f t="shared" si="2"/>
        <v>0.50277777777777777</v>
      </c>
    </row>
    <row r="51" spans="2:11">
      <c r="B51" s="27"/>
      <c r="C51" s="29">
        <v>34</v>
      </c>
      <c r="D51" s="57" t="s">
        <v>36</v>
      </c>
      <c r="E51" s="26">
        <f t="shared" si="0"/>
        <v>107</v>
      </c>
      <c r="F51" s="32">
        <v>60</v>
      </c>
      <c r="G51" s="36">
        <f t="shared" si="3"/>
        <v>64.2</v>
      </c>
      <c r="H51" s="25">
        <v>300</v>
      </c>
      <c r="I51" s="5">
        <v>1</v>
      </c>
      <c r="J51" s="25">
        <v>321</v>
      </c>
      <c r="K51" s="6">
        <f t="shared" si="2"/>
        <v>1.07</v>
      </c>
    </row>
    <row r="52" spans="2:11">
      <c r="B52" s="27"/>
      <c r="C52" s="29">
        <v>35</v>
      </c>
      <c r="D52" s="57" t="s">
        <v>35</v>
      </c>
      <c r="E52" s="26">
        <f t="shared" si="0"/>
        <v>107</v>
      </c>
      <c r="F52" s="32">
        <v>80</v>
      </c>
      <c r="G52" s="36">
        <f t="shared" si="3"/>
        <v>85.600000000000009</v>
      </c>
      <c r="H52" s="25">
        <v>300</v>
      </c>
      <c r="I52" s="5">
        <v>1</v>
      </c>
      <c r="J52" s="25">
        <v>321</v>
      </c>
      <c r="K52" s="6">
        <f t="shared" si="2"/>
        <v>1.07</v>
      </c>
    </row>
    <row r="53" spans="2:11">
      <c r="B53" s="27"/>
      <c r="C53" s="29">
        <v>36</v>
      </c>
      <c r="D53" s="30" t="s">
        <v>66</v>
      </c>
      <c r="E53" s="26">
        <f>IF(ISERROR($J53/($H53*$I53)*100),"",$J53/($H53*$I53)*100)</f>
        <v>87.25</v>
      </c>
      <c r="F53" s="32">
        <v>80</v>
      </c>
      <c r="G53" s="36">
        <f>IF(ISERROR($J53/($H53*$I53)*F53),"",$J53/($H53*$I53)*F53)</f>
        <v>69.800000000000011</v>
      </c>
      <c r="H53" s="25">
        <v>8000</v>
      </c>
      <c r="I53" s="5">
        <v>1</v>
      </c>
      <c r="J53" s="25">
        <v>6980</v>
      </c>
      <c r="K53" s="6">
        <f>IF(ISERROR($J53/($H53*$I53)),"",$J53/($H53*$I53))</f>
        <v>0.87250000000000005</v>
      </c>
    </row>
    <row r="54" spans="2:11">
      <c r="B54" s="27"/>
      <c r="C54" s="29">
        <v>37</v>
      </c>
      <c r="D54" s="30" t="s">
        <v>67</v>
      </c>
      <c r="E54" s="26">
        <f>IF(ISERROR($J54/($H54*$I54)*100),"",$J54/($H54*$I54)*100)</f>
        <v>116.3</v>
      </c>
      <c r="F54" s="32">
        <v>80</v>
      </c>
      <c r="G54" s="36">
        <f>IF(ISERROR($J54/($H54*$I54)*F54),"",$J54/($H54*$I54)*F54)</f>
        <v>93.04</v>
      </c>
      <c r="H54" s="25">
        <v>1000</v>
      </c>
      <c r="I54" s="5">
        <v>1</v>
      </c>
      <c r="J54" s="25">
        <v>1163</v>
      </c>
      <c r="K54" s="6">
        <f>IF(ISERROR($J54/($H54*$I54)),"",$J54/($H54*$I54))</f>
        <v>1.163</v>
      </c>
    </row>
    <row r="55" spans="2:11">
      <c r="B55" s="27"/>
      <c r="C55" s="29">
        <v>38</v>
      </c>
      <c r="D55" s="29" t="s">
        <v>49</v>
      </c>
      <c r="E55" s="26">
        <f t="shared" si="0"/>
        <v>43.113425925925924</v>
      </c>
      <c r="F55" s="32">
        <v>60</v>
      </c>
      <c r="G55" s="26">
        <f t="shared" si="3"/>
        <v>25.868055555555554</v>
      </c>
      <c r="H55" s="25">
        <v>128</v>
      </c>
      <c r="I55" s="76">
        <v>2.7</v>
      </c>
      <c r="J55" s="25">
        <v>149</v>
      </c>
      <c r="K55" s="6">
        <f t="shared" si="2"/>
        <v>0.43113425925925924</v>
      </c>
    </row>
    <row r="56" spans="2:11">
      <c r="B56" s="27"/>
      <c r="C56" s="29">
        <v>39</v>
      </c>
      <c r="D56" s="29" t="s">
        <v>63</v>
      </c>
      <c r="E56" s="26">
        <f t="shared" si="0"/>
        <v>44.166666666666664</v>
      </c>
      <c r="F56" s="32">
        <v>60</v>
      </c>
      <c r="G56" s="26">
        <f t="shared" si="3"/>
        <v>26.5</v>
      </c>
      <c r="H56" s="25">
        <v>360</v>
      </c>
      <c r="I56" s="5">
        <v>1</v>
      </c>
      <c r="J56" s="25">
        <v>159</v>
      </c>
      <c r="K56" s="6">
        <f t="shared" si="2"/>
        <v>0.44166666666666665</v>
      </c>
    </row>
    <row r="57" spans="2:11">
      <c r="B57" s="27"/>
      <c r="C57" s="29">
        <v>40</v>
      </c>
      <c r="D57" s="29" t="s">
        <v>64</v>
      </c>
      <c r="E57" s="26">
        <f t="shared" si="0"/>
        <v>61.15384615384616</v>
      </c>
      <c r="F57" s="32">
        <v>60</v>
      </c>
      <c r="G57" s="26">
        <f t="shared" si="3"/>
        <v>36.692307692307693</v>
      </c>
      <c r="H57" s="25">
        <v>260</v>
      </c>
      <c r="I57" s="5">
        <v>1</v>
      </c>
      <c r="J57" s="25">
        <v>159</v>
      </c>
      <c r="K57" s="6">
        <f t="shared" si="2"/>
        <v>0.61153846153846159</v>
      </c>
    </row>
    <row r="58" spans="2:11">
      <c r="B58" s="27"/>
      <c r="C58" s="29">
        <v>41</v>
      </c>
      <c r="D58" s="29" t="s">
        <v>65</v>
      </c>
      <c r="E58" s="26">
        <f t="shared" si="0"/>
        <v>29.09090909090909</v>
      </c>
      <c r="F58" s="32">
        <v>60</v>
      </c>
      <c r="G58" s="62">
        <f t="shared" si="3"/>
        <v>17.454545454545453</v>
      </c>
      <c r="H58" s="25">
        <v>330</v>
      </c>
      <c r="I58" s="76">
        <v>2</v>
      </c>
      <c r="J58" s="25">
        <v>192</v>
      </c>
      <c r="K58" s="6">
        <f t="shared" si="2"/>
        <v>0.29090909090909089</v>
      </c>
    </row>
    <row r="59" spans="2:11">
      <c r="B59" s="27"/>
      <c r="C59" s="29">
        <v>42</v>
      </c>
      <c r="D59" s="29" t="s">
        <v>26</v>
      </c>
      <c r="E59" s="26">
        <f t="shared" si="0"/>
        <v>27.592592592592592</v>
      </c>
      <c r="F59" s="32">
        <v>60</v>
      </c>
      <c r="G59" s="62">
        <f t="shared" si="3"/>
        <v>16.555555555555554</v>
      </c>
      <c r="H59" s="25">
        <v>540</v>
      </c>
      <c r="I59" s="5">
        <v>1</v>
      </c>
      <c r="J59" s="25">
        <v>149</v>
      </c>
      <c r="K59" s="6">
        <f t="shared" si="2"/>
        <v>0.27592592592592591</v>
      </c>
    </row>
    <row r="60" spans="2:11">
      <c r="B60" s="28"/>
      <c r="C60" s="29">
        <v>43</v>
      </c>
      <c r="D60" s="29" t="s">
        <v>28</v>
      </c>
      <c r="E60" s="26">
        <f t="shared" si="0"/>
        <v>54.666666666666664</v>
      </c>
      <c r="F60" s="32">
        <v>60</v>
      </c>
      <c r="G60" s="26">
        <f t="shared" si="3"/>
        <v>32.799999999999997</v>
      </c>
      <c r="H60" s="25">
        <v>450</v>
      </c>
      <c r="I60" s="5">
        <v>1</v>
      </c>
      <c r="J60" s="25">
        <v>246</v>
      </c>
      <c r="K60" s="6">
        <f t="shared" si="2"/>
        <v>0.54666666666666663</v>
      </c>
    </row>
  </sheetData>
  <phoneticPr fontId="1"/>
  <dataValidations count="1">
    <dataValidation imeMode="off" allowBlank="1" showInputMessage="1" showErrorMessage="1" sqref="E18:K60" xr:uid="{27A91F60-AF14-4BAC-9044-D4BE76108E55}"/>
  </dataValidations>
  <hyperlinks>
    <hyperlink ref="B15" r:id="rId1" xr:uid="{62DF3D87-1964-427D-A765-952AE60DE9A4}"/>
  </hyperlinks>
  <pageMargins left="0.12" right="0.06" top="0.11" bottom="0.1" header="0.16" footer="0.14000000000000001"/>
  <pageSetup paperSize="9" scale="44"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5213D-A7B6-49FD-8715-509D89AF7112}">
  <sheetPr>
    <pageSetUpPr fitToPage="1"/>
  </sheetPr>
  <dimension ref="B1:K49"/>
  <sheetViews>
    <sheetView zoomScale="70" zoomScaleNormal="70" workbookViewId="0">
      <pane xSplit="2" ySplit="6" topLeftCell="C7" activePane="bottomRight" state="frozen"/>
      <selection activeCell="H2" sqref="H2"/>
      <selection pane="topRight" activeCell="H2" sqref="H2"/>
      <selection pane="bottomLeft" activeCell="H2" sqref="H2"/>
      <selection pane="bottomRight" activeCell="J9" sqref="J9"/>
    </sheetView>
  </sheetViews>
  <sheetFormatPr defaultRowHeight="18.75"/>
  <cols>
    <col min="1" max="1" width="6.625" customWidth="1"/>
    <col min="2" max="2" width="12.75" customWidth="1"/>
    <col min="3" max="3" width="4.125" customWidth="1"/>
    <col min="4" max="4" width="107.75" customWidth="1"/>
    <col min="5" max="5" width="22.5" bestFit="1" customWidth="1"/>
    <col min="6" max="6" width="5" customWidth="1"/>
    <col min="7" max="7" width="9.625" customWidth="1"/>
    <col min="8" max="8" width="10.625" customWidth="1"/>
    <col min="9" max="9" width="15.375" customWidth="1"/>
    <col min="10" max="10" width="10.5" customWidth="1"/>
    <col min="11" max="11" width="19.75" customWidth="1"/>
    <col min="14" max="14" width="11" customWidth="1"/>
  </cols>
  <sheetData>
    <row r="1" spans="2:11" ht="33">
      <c r="B1" s="61" t="s">
        <v>38</v>
      </c>
    </row>
    <row r="4" spans="2:11">
      <c r="B4" t="s">
        <v>23</v>
      </c>
      <c r="D4" s="31" t="s">
        <v>20</v>
      </c>
    </row>
    <row r="5" spans="2:11">
      <c r="B5" t="s">
        <v>37</v>
      </c>
    </row>
    <row r="6" spans="2:11" ht="131.25">
      <c r="B6" s="19"/>
      <c r="C6" s="23" t="s">
        <v>15</v>
      </c>
      <c r="D6" s="35" t="s">
        <v>39</v>
      </c>
      <c r="E6" s="24" t="s">
        <v>27</v>
      </c>
      <c r="F6" s="24" t="s">
        <v>21</v>
      </c>
      <c r="G6" s="24" t="s">
        <v>22</v>
      </c>
      <c r="H6" s="24" t="s">
        <v>12</v>
      </c>
      <c r="I6" s="24" t="s">
        <v>33</v>
      </c>
      <c r="J6" s="24" t="s">
        <v>13</v>
      </c>
      <c r="K6" s="24" t="s">
        <v>14</v>
      </c>
    </row>
    <row r="7" spans="2:11">
      <c r="B7" s="20"/>
      <c r="C7" s="29">
        <v>1</v>
      </c>
      <c r="D7" s="57" t="s">
        <v>40</v>
      </c>
      <c r="E7" s="26">
        <f t="shared" ref="E7:E49" si="0">IF(ISERROR($J7/($H7*$I7)*100),"",$J7/($H7*$I7)*100)</f>
        <v>87.692307692307693</v>
      </c>
      <c r="F7" s="32">
        <v>65</v>
      </c>
      <c r="G7" s="55">
        <f t="shared" ref="G7:G11" si="1">IF(ISERROR($J7/($H7*$I7)*F7),"",$J7/($H7*$I7)*F7)</f>
        <v>57</v>
      </c>
      <c r="H7" s="25">
        <v>65</v>
      </c>
      <c r="I7" s="5">
        <v>1</v>
      </c>
      <c r="J7" s="25">
        <v>57</v>
      </c>
      <c r="K7" s="6">
        <f>$J7/($H7*$I7)</f>
        <v>0.87692307692307692</v>
      </c>
    </row>
    <row r="8" spans="2:11">
      <c r="B8" s="22"/>
      <c r="C8" s="29">
        <v>2</v>
      </c>
      <c r="D8" s="57" t="s">
        <v>30</v>
      </c>
      <c r="E8" s="26">
        <f t="shared" si="0"/>
        <v>106.92307692307692</v>
      </c>
      <c r="F8" s="32">
        <v>80</v>
      </c>
      <c r="G8" s="34">
        <f t="shared" si="1"/>
        <v>85.538461538461533</v>
      </c>
      <c r="H8" s="25">
        <v>260</v>
      </c>
      <c r="I8" s="5">
        <v>1</v>
      </c>
      <c r="J8" s="25">
        <v>278</v>
      </c>
      <c r="K8" s="6">
        <f>IF(ISERROR($J8/($H8*$I8)),"",$J8/($H8*$I8))</f>
        <v>1.0692307692307692</v>
      </c>
    </row>
    <row r="9" spans="2:11">
      <c r="B9" s="21"/>
      <c r="C9" s="29">
        <v>3</v>
      </c>
      <c r="D9" s="57" t="s">
        <v>41</v>
      </c>
      <c r="E9" s="26">
        <f t="shared" si="0"/>
        <v>84.242424242424235</v>
      </c>
      <c r="F9" s="32">
        <v>80</v>
      </c>
      <c r="G9" s="34">
        <f t="shared" si="1"/>
        <v>67.393939393939391</v>
      </c>
      <c r="H9" s="25">
        <v>330</v>
      </c>
      <c r="I9" s="5">
        <v>1</v>
      </c>
      <c r="J9" s="25">
        <v>278</v>
      </c>
      <c r="K9" s="6">
        <f t="shared" ref="K9:K49" si="2">IF(ISERROR($J9/($H9*$I9)),"",$J9/($H9*$I9))</f>
        <v>0.84242424242424241</v>
      </c>
    </row>
    <row r="10" spans="2:11">
      <c r="B10" s="21"/>
      <c r="C10" s="29">
        <v>4</v>
      </c>
      <c r="D10" s="29" t="s">
        <v>50</v>
      </c>
      <c r="E10" s="26">
        <f t="shared" si="0"/>
        <v>85.960000000000008</v>
      </c>
      <c r="F10" s="32">
        <v>65</v>
      </c>
      <c r="G10" s="33">
        <f t="shared" si="1"/>
        <v>55.874000000000002</v>
      </c>
      <c r="H10" s="25">
        <v>5000</v>
      </c>
      <c r="I10" s="5">
        <v>1</v>
      </c>
      <c r="J10" s="25">
        <v>4298</v>
      </c>
      <c r="K10" s="6">
        <f t="shared" si="2"/>
        <v>0.85960000000000003</v>
      </c>
    </row>
    <row r="11" spans="2:11">
      <c r="B11" s="21"/>
      <c r="C11" s="29">
        <v>5</v>
      </c>
      <c r="D11" s="29" t="s">
        <v>51</v>
      </c>
      <c r="E11" s="26">
        <f t="shared" si="0"/>
        <v>94.6</v>
      </c>
      <c r="F11" s="32">
        <v>65</v>
      </c>
      <c r="G11" s="33">
        <f t="shared" si="1"/>
        <v>61.489999999999995</v>
      </c>
      <c r="H11" s="25">
        <v>5000</v>
      </c>
      <c r="I11" s="5">
        <v>1</v>
      </c>
      <c r="J11" s="25">
        <v>4730</v>
      </c>
      <c r="K11" s="6">
        <f t="shared" si="2"/>
        <v>0.94599999999999995</v>
      </c>
    </row>
    <row r="12" spans="2:11">
      <c r="B12" s="21"/>
      <c r="C12" s="29">
        <v>6</v>
      </c>
      <c r="D12" s="29" t="s">
        <v>52</v>
      </c>
      <c r="E12" s="26">
        <f t="shared" si="0"/>
        <v>98.92</v>
      </c>
      <c r="F12" s="32">
        <v>65</v>
      </c>
      <c r="G12" s="33">
        <f>IF(ISERROR($J12/($H12*$I12)*F12),"",$J12/($H12*$I12)*F12)</f>
        <v>64.298000000000002</v>
      </c>
      <c r="H12" s="25">
        <v>5000</v>
      </c>
      <c r="I12" s="5">
        <v>1</v>
      </c>
      <c r="J12" s="25">
        <v>4946</v>
      </c>
      <c r="K12" s="6">
        <f t="shared" si="2"/>
        <v>0.98919999999999997</v>
      </c>
    </row>
    <row r="13" spans="2:11">
      <c r="B13" s="21"/>
      <c r="C13" s="29">
        <v>7</v>
      </c>
      <c r="D13" s="29" t="s">
        <v>53</v>
      </c>
      <c r="E13" s="26">
        <f t="shared" si="0"/>
        <v>45.857142857142854</v>
      </c>
      <c r="F13" s="32">
        <v>65</v>
      </c>
      <c r="G13" s="33">
        <f t="shared" ref="G13:G49" si="3">IF(ISERROR($J13/($H13*$I13)*F13),"",$J13/($H13*$I13)*F13)</f>
        <v>29.807142857142857</v>
      </c>
      <c r="H13" s="25">
        <v>700</v>
      </c>
      <c r="I13" s="5">
        <v>1</v>
      </c>
      <c r="J13" s="25">
        <v>321</v>
      </c>
      <c r="K13" s="6">
        <f t="shared" si="2"/>
        <v>0.45857142857142857</v>
      </c>
    </row>
    <row r="14" spans="2:11">
      <c r="B14" s="21"/>
      <c r="C14" s="29">
        <v>8</v>
      </c>
      <c r="D14" s="29" t="s">
        <v>54</v>
      </c>
      <c r="E14" s="26">
        <f t="shared" si="0"/>
        <v>79.400000000000006</v>
      </c>
      <c r="F14" s="32">
        <v>65</v>
      </c>
      <c r="G14" s="33">
        <f t="shared" si="3"/>
        <v>51.61</v>
      </c>
      <c r="H14" s="25">
        <v>500</v>
      </c>
      <c r="I14" s="5">
        <v>1</v>
      </c>
      <c r="J14" s="25">
        <v>397</v>
      </c>
      <c r="K14" s="6">
        <f t="shared" si="2"/>
        <v>0.79400000000000004</v>
      </c>
    </row>
    <row r="15" spans="2:11">
      <c r="B15" s="21"/>
      <c r="C15" s="29">
        <v>9</v>
      </c>
      <c r="D15" s="29" t="s">
        <v>55</v>
      </c>
      <c r="E15" s="26">
        <f t="shared" si="0"/>
        <v>77</v>
      </c>
      <c r="F15" s="32">
        <v>65</v>
      </c>
      <c r="G15" s="33">
        <f t="shared" si="3"/>
        <v>50.050000000000004</v>
      </c>
      <c r="H15" s="25">
        <v>600</v>
      </c>
      <c r="I15" s="5">
        <v>1</v>
      </c>
      <c r="J15" s="25">
        <v>462</v>
      </c>
      <c r="K15" s="6">
        <f t="shared" si="2"/>
        <v>0.77</v>
      </c>
    </row>
    <row r="16" spans="2:11">
      <c r="B16" s="21"/>
      <c r="C16" s="29">
        <v>10</v>
      </c>
      <c r="D16" s="29" t="s">
        <v>56</v>
      </c>
      <c r="E16" s="26">
        <f t="shared" si="0"/>
        <v>149.83333333333334</v>
      </c>
      <c r="F16" s="32">
        <v>65</v>
      </c>
      <c r="G16" s="33">
        <f t="shared" si="3"/>
        <v>97.391666666666666</v>
      </c>
      <c r="H16" s="25">
        <v>1200</v>
      </c>
      <c r="I16" s="5">
        <v>1</v>
      </c>
      <c r="J16" s="25">
        <v>1798</v>
      </c>
      <c r="K16" s="6">
        <f t="shared" si="2"/>
        <v>1.4983333333333333</v>
      </c>
    </row>
    <row r="17" spans="2:11">
      <c r="B17" s="21"/>
      <c r="C17" s="29">
        <v>11</v>
      </c>
      <c r="D17" s="29" t="s">
        <v>57</v>
      </c>
      <c r="E17" s="26">
        <f t="shared" si="0"/>
        <v>102.49999999999999</v>
      </c>
      <c r="F17" s="32">
        <v>65</v>
      </c>
      <c r="G17" s="33">
        <f t="shared" si="3"/>
        <v>66.625</v>
      </c>
      <c r="H17" s="25">
        <v>400</v>
      </c>
      <c r="I17" s="5">
        <v>1</v>
      </c>
      <c r="J17" s="25">
        <v>410</v>
      </c>
      <c r="K17" s="6">
        <f t="shared" si="2"/>
        <v>1.0249999999999999</v>
      </c>
    </row>
    <row r="18" spans="2:11">
      <c r="B18" s="21"/>
      <c r="C18" s="29">
        <v>12</v>
      </c>
      <c r="D18" s="29" t="s">
        <v>58</v>
      </c>
      <c r="E18" s="26">
        <f t="shared" si="0"/>
        <v>149.33333333333334</v>
      </c>
      <c r="F18" s="32">
        <v>65</v>
      </c>
      <c r="G18" s="33">
        <f t="shared" si="3"/>
        <v>97.066666666666677</v>
      </c>
      <c r="H18" s="25">
        <v>1500</v>
      </c>
      <c r="I18" s="5">
        <v>1</v>
      </c>
      <c r="J18" s="25">
        <v>2240</v>
      </c>
      <c r="K18" s="6">
        <f t="shared" si="2"/>
        <v>1.4933333333333334</v>
      </c>
    </row>
    <row r="19" spans="2:11">
      <c r="B19" s="21"/>
      <c r="C19" s="29">
        <v>13</v>
      </c>
      <c r="D19" s="29" t="s">
        <v>59</v>
      </c>
      <c r="E19" s="26">
        <f t="shared" si="0"/>
        <v>84.08</v>
      </c>
      <c r="F19" s="32">
        <v>65</v>
      </c>
      <c r="G19" s="33">
        <f t="shared" si="3"/>
        <v>54.652000000000001</v>
      </c>
      <c r="H19" s="25">
        <v>2500</v>
      </c>
      <c r="I19" s="5">
        <v>1</v>
      </c>
      <c r="J19" s="25">
        <v>2102</v>
      </c>
      <c r="K19" s="6">
        <f t="shared" si="2"/>
        <v>0.84079999999999999</v>
      </c>
    </row>
    <row r="20" spans="2:11">
      <c r="B20" s="21"/>
      <c r="C20" s="29">
        <v>14</v>
      </c>
      <c r="D20" s="29" t="s">
        <v>60</v>
      </c>
      <c r="E20" s="26">
        <f t="shared" si="0"/>
        <v>83.5</v>
      </c>
      <c r="F20" s="32">
        <v>65</v>
      </c>
      <c r="G20" s="33">
        <f t="shared" si="3"/>
        <v>54.274999999999999</v>
      </c>
      <c r="H20" s="25">
        <v>1200</v>
      </c>
      <c r="I20" s="5">
        <v>1</v>
      </c>
      <c r="J20" s="25">
        <v>1002</v>
      </c>
      <c r="K20" s="6">
        <f t="shared" si="2"/>
        <v>0.83499999999999996</v>
      </c>
    </row>
    <row r="21" spans="2:11">
      <c r="B21" s="21"/>
      <c r="C21" s="29">
        <v>15</v>
      </c>
      <c r="D21" s="29" t="s">
        <v>61</v>
      </c>
      <c r="E21" s="26">
        <f t="shared" si="0"/>
        <v>73.400000000000006</v>
      </c>
      <c r="F21" s="32">
        <v>65</v>
      </c>
      <c r="G21" s="33">
        <f t="shared" si="3"/>
        <v>47.71</v>
      </c>
      <c r="H21" s="25">
        <v>500</v>
      </c>
      <c r="I21" s="5">
        <v>1</v>
      </c>
      <c r="J21" s="25">
        <v>367</v>
      </c>
      <c r="K21" s="6">
        <f t="shared" si="2"/>
        <v>0.73399999999999999</v>
      </c>
    </row>
    <row r="22" spans="2:11">
      <c r="B22" s="21"/>
      <c r="C22" s="29">
        <v>16</v>
      </c>
      <c r="D22" s="29" t="s">
        <v>29</v>
      </c>
      <c r="E22" s="26">
        <f>IF(ISERROR($J22/($H22*$I22)*100),"",$J22/($H22*$I22)*100)</f>
        <v>68</v>
      </c>
      <c r="F22" s="32">
        <v>65</v>
      </c>
      <c r="G22" s="33">
        <f>IF(ISERROR($J22/($H22*$I22)*F22),"",$J22/($H22*$I22)*F22)</f>
        <v>44.2</v>
      </c>
      <c r="H22" s="25">
        <v>600</v>
      </c>
      <c r="I22" s="5">
        <v>1</v>
      </c>
      <c r="J22" s="25">
        <v>408</v>
      </c>
      <c r="K22" s="6">
        <f>IF(ISERROR($J22/($H22*$I22)),"",$J22/($H22*$I22))</f>
        <v>0.68</v>
      </c>
    </row>
    <row r="23" spans="2:11">
      <c r="B23" s="21"/>
      <c r="C23" s="29">
        <v>17</v>
      </c>
      <c r="D23" s="29" t="s">
        <v>62</v>
      </c>
      <c r="E23" s="26">
        <f>IF(ISERROR($J23/($H23*$I23)*100),"",$J23/($H23*$I23)*100)</f>
        <v>124.21875</v>
      </c>
      <c r="F23" s="32">
        <v>65</v>
      </c>
      <c r="G23" s="26">
        <f>IF(ISERROR($J23/($H23*$I23)*F23),"",$J23/($H23*$I23)*F23)</f>
        <v>80.7421875</v>
      </c>
      <c r="H23" s="25">
        <v>128</v>
      </c>
      <c r="I23" s="5">
        <v>1</v>
      </c>
      <c r="J23" s="25">
        <v>159</v>
      </c>
      <c r="K23" s="6">
        <f>IF(ISERROR($J23/($H23*$I23)),"",$J23/($H23*$I23))</f>
        <v>1.2421875</v>
      </c>
    </row>
    <row r="24" spans="2:11">
      <c r="B24" s="21"/>
      <c r="C24" s="29">
        <v>18</v>
      </c>
      <c r="D24" s="29"/>
      <c r="E24" s="26" t="str">
        <f t="shared" si="0"/>
        <v/>
      </c>
      <c r="F24" s="32">
        <v>65</v>
      </c>
      <c r="G24" s="33" t="str">
        <f t="shared" si="3"/>
        <v/>
      </c>
      <c r="H24" s="25"/>
      <c r="I24" s="5">
        <v>1</v>
      </c>
      <c r="J24" s="25"/>
      <c r="K24" s="6" t="str">
        <f t="shared" si="2"/>
        <v/>
      </c>
    </row>
    <row r="25" spans="2:11">
      <c r="B25" s="21"/>
      <c r="C25" s="29">
        <v>19</v>
      </c>
      <c r="D25" s="29"/>
      <c r="E25" s="26" t="str">
        <f t="shared" si="0"/>
        <v/>
      </c>
      <c r="F25" s="32">
        <v>65</v>
      </c>
      <c r="G25" s="33" t="str">
        <f t="shared" si="3"/>
        <v/>
      </c>
      <c r="H25" s="25"/>
      <c r="I25" s="5">
        <v>1</v>
      </c>
      <c r="J25" s="25"/>
      <c r="K25" s="6" t="str">
        <f t="shared" si="2"/>
        <v/>
      </c>
    </row>
    <row r="26" spans="2:11" ht="19.5" thickBot="1">
      <c r="B26" s="45"/>
      <c r="C26" s="46">
        <v>20</v>
      </c>
      <c r="D26" s="47"/>
      <c r="E26" s="48" t="str">
        <f t="shared" si="0"/>
        <v/>
      </c>
      <c r="F26" s="49">
        <v>65</v>
      </c>
      <c r="G26" s="50" t="str">
        <f t="shared" si="3"/>
        <v/>
      </c>
      <c r="H26" s="51">
        <v>0</v>
      </c>
      <c r="I26" s="52">
        <v>1</v>
      </c>
      <c r="J26" s="51">
        <v>0</v>
      </c>
      <c r="K26" s="53" t="str">
        <f t="shared" si="2"/>
        <v/>
      </c>
    </row>
    <row r="27" spans="2:11" ht="19.5" thickTop="1">
      <c r="B27" s="38"/>
      <c r="C27" s="39">
        <v>21</v>
      </c>
      <c r="D27" s="58" t="s">
        <v>31</v>
      </c>
      <c r="E27" s="40">
        <f t="shared" si="0"/>
        <v>38.127090301003349</v>
      </c>
      <c r="F27" s="41">
        <v>60</v>
      </c>
      <c r="G27" s="54">
        <f t="shared" si="3"/>
        <v>22.876254180602007</v>
      </c>
      <c r="H27" s="42">
        <v>65</v>
      </c>
      <c r="I27" s="59">
        <v>2.2999999999999998</v>
      </c>
      <c r="J27" s="42">
        <v>57</v>
      </c>
      <c r="K27" s="44">
        <f t="shared" si="2"/>
        <v>0.38127090301003347</v>
      </c>
    </row>
    <row r="28" spans="2:11">
      <c r="B28" s="38"/>
      <c r="C28" s="29">
        <v>22</v>
      </c>
      <c r="D28" s="58" t="s">
        <v>34</v>
      </c>
      <c r="E28" s="37">
        <f t="shared" si="0"/>
        <v>38</v>
      </c>
      <c r="F28" s="41">
        <v>60</v>
      </c>
      <c r="G28" s="34">
        <f t="shared" si="3"/>
        <v>22.8</v>
      </c>
      <c r="H28" s="42">
        <v>150</v>
      </c>
      <c r="I28" s="43">
        <v>1</v>
      </c>
      <c r="J28" s="42">
        <v>57</v>
      </c>
      <c r="K28" s="6">
        <f t="shared" si="2"/>
        <v>0.38</v>
      </c>
    </row>
    <row r="29" spans="2:11">
      <c r="B29" s="27"/>
      <c r="C29" s="29">
        <v>23</v>
      </c>
      <c r="D29" s="57" t="s">
        <v>32</v>
      </c>
      <c r="E29" s="37">
        <f t="shared" si="0"/>
        <v>46.488294314381271</v>
      </c>
      <c r="F29" s="32">
        <v>60</v>
      </c>
      <c r="G29" s="34">
        <f t="shared" si="3"/>
        <v>27.892976588628763</v>
      </c>
      <c r="H29" s="25">
        <v>260</v>
      </c>
      <c r="I29" s="60">
        <v>2.2999999999999998</v>
      </c>
      <c r="J29" s="25">
        <v>278</v>
      </c>
      <c r="K29" s="6">
        <f t="shared" si="2"/>
        <v>0.46488294314381273</v>
      </c>
    </row>
    <row r="30" spans="2:11">
      <c r="B30" s="27"/>
      <c r="C30" s="29">
        <v>24</v>
      </c>
      <c r="D30" s="57" t="s">
        <v>32</v>
      </c>
      <c r="E30" s="37">
        <f t="shared" si="0"/>
        <v>36.627140974967062</v>
      </c>
      <c r="F30" s="32">
        <v>60</v>
      </c>
      <c r="G30" s="34">
        <f t="shared" si="3"/>
        <v>21.976284584980238</v>
      </c>
      <c r="H30" s="25">
        <v>330</v>
      </c>
      <c r="I30" s="60">
        <v>2.2999999999999998</v>
      </c>
      <c r="J30" s="25">
        <v>278</v>
      </c>
      <c r="K30" s="6">
        <f t="shared" si="2"/>
        <v>0.36627140974967065</v>
      </c>
    </row>
    <row r="31" spans="2:11">
      <c r="B31" s="27"/>
      <c r="C31" s="29">
        <v>25</v>
      </c>
      <c r="D31" s="56" t="s">
        <v>42</v>
      </c>
      <c r="E31" s="37">
        <f t="shared" si="0"/>
        <v>53.333333333333336</v>
      </c>
      <c r="F31" s="32">
        <v>60</v>
      </c>
      <c r="G31" s="36">
        <f t="shared" si="3"/>
        <v>32</v>
      </c>
      <c r="H31" s="25">
        <v>60</v>
      </c>
      <c r="I31" s="5">
        <v>1</v>
      </c>
      <c r="J31" s="25">
        <v>32</v>
      </c>
      <c r="K31" s="6">
        <f t="shared" si="2"/>
        <v>0.53333333333333333</v>
      </c>
    </row>
    <row r="32" spans="2:11">
      <c r="B32" s="27"/>
      <c r="C32" s="29">
        <v>26</v>
      </c>
      <c r="D32" s="29" t="s">
        <v>43</v>
      </c>
      <c r="E32" s="26">
        <f t="shared" si="0"/>
        <v>37.373913043478261</v>
      </c>
      <c r="F32" s="32">
        <v>60</v>
      </c>
      <c r="G32" s="33">
        <f t="shared" si="3"/>
        <v>22.424347826086958</v>
      </c>
      <c r="H32" s="25">
        <v>5000</v>
      </c>
      <c r="I32" s="60">
        <v>2.2999999999999998</v>
      </c>
      <c r="J32" s="25">
        <v>4298</v>
      </c>
      <c r="K32" s="6">
        <f t="shared" si="2"/>
        <v>0.37373913043478263</v>
      </c>
    </row>
    <row r="33" spans="2:11">
      <c r="B33" s="27"/>
      <c r="C33" s="29">
        <v>27</v>
      </c>
      <c r="D33" s="29" t="s">
        <v>24</v>
      </c>
      <c r="E33" s="26">
        <f t="shared" si="0"/>
        <v>41.130434782608695</v>
      </c>
      <c r="F33" s="32">
        <v>60</v>
      </c>
      <c r="G33" s="33">
        <f t="shared" si="3"/>
        <v>24.678260869565214</v>
      </c>
      <c r="H33" s="25">
        <v>5000</v>
      </c>
      <c r="I33" s="60">
        <v>2.2999999999999998</v>
      </c>
      <c r="J33" s="25">
        <v>4730</v>
      </c>
      <c r="K33" s="6">
        <f t="shared" si="2"/>
        <v>0.41130434782608694</v>
      </c>
    </row>
    <row r="34" spans="2:11">
      <c r="B34" s="27"/>
      <c r="C34" s="29">
        <v>28</v>
      </c>
      <c r="D34" s="29" t="s">
        <v>44</v>
      </c>
      <c r="E34" s="26">
        <f t="shared" si="0"/>
        <v>42.0695652173913</v>
      </c>
      <c r="F34" s="32">
        <v>60</v>
      </c>
      <c r="G34" s="33">
        <f t="shared" si="3"/>
        <v>25.24173913043478</v>
      </c>
      <c r="H34" s="25">
        <v>5000</v>
      </c>
      <c r="I34" s="60">
        <v>2.2999999999999998</v>
      </c>
      <c r="J34" s="25">
        <v>4838</v>
      </c>
      <c r="K34" s="6">
        <f t="shared" si="2"/>
        <v>0.42069565217391303</v>
      </c>
    </row>
    <row r="35" spans="2:11">
      <c r="B35" s="27"/>
      <c r="C35" s="29">
        <v>29</v>
      </c>
      <c r="D35" s="29" t="s">
        <v>45</v>
      </c>
      <c r="E35" s="26">
        <f t="shared" si="0"/>
        <v>43.008695652173913</v>
      </c>
      <c r="F35" s="32">
        <v>60</v>
      </c>
      <c r="G35" s="33">
        <f t="shared" si="3"/>
        <v>25.805217391304346</v>
      </c>
      <c r="H35" s="25">
        <v>5000</v>
      </c>
      <c r="I35" s="60">
        <v>2.2999999999999998</v>
      </c>
      <c r="J35" s="25">
        <v>4946</v>
      </c>
      <c r="K35" s="6">
        <f t="shared" si="2"/>
        <v>0.43008695652173912</v>
      </c>
    </row>
    <row r="36" spans="2:11">
      <c r="B36" s="27"/>
      <c r="C36" s="29">
        <v>30</v>
      </c>
      <c r="D36" s="29" t="s">
        <v>46</v>
      </c>
      <c r="E36" s="26">
        <f t="shared" si="0"/>
        <v>59.166666666666664</v>
      </c>
      <c r="F36" s="32">
        <v>60</v>
      </c>
      <c r="G36" s="26">
        <f t="shared" si="3"/>
        <v>35.5</v>
      </c>
      <c r="H36" s="25">
        <v>360</v>
      </c>
      <c r="I36" s="5">
        <v>1</v>
      </c>
      <c r="J36" s="25">
        <v>213</v>
      </c>
      <c r="K36" s="6">
        <f t="shared" si="2"/>
        <v>0.59166666666666667</v>
      </c>
    </row>
    <row r="37" spans="2:11">
      <c r="B37" s="27"/>
      <c r="C37" s="29">
        <v>31</v>
      </c>
      <c r="D37" s="29" t="s">
        <v>25</v>
      </c>
      <c r="E37" s="26">
        <f t="shared" si="0"/>
        <v>62.727272727272734</v>
      </c>
      <c r="F37" s="32">
        <v>60</v>
      </c>
      <c r="G37" s="26">
        <f t="shared" si="3"/>
        <v>37.63636363636364</v>
      </c>
      <c r="H37" s="25">
        <v>220</v>
      </c>
      <c r="I37" s="5">
        <v>1</v>
      </c>
      <c r="J37" s="25">
        <v>138</v>
      </c>
      <c r="K37" s="6">
        <f t="shared" si="2"/>
        <v>0.62727272727272732</v>
      </c>
    </row>
    <row r="38" spans="2:11">
      <c r="B38" s="27"/>
      <c r="C38" s="29">
        <v>32</v>
      </c>
      <c r="D38" s="29" t="s">
        <v>47</v>
      </c>
      <c r="E38" s="26">
        <f t="shared" si="0"/>
        <v>69</v>
      </c>
      <c r="F38" s="32">
        <v>60</v>
      </c>
      <c r="G38" s="26">
        <f t="shared" si="3"/>
        <v>41.4</v>
      </c>
      <c r="H38" s="25">
        <v>200</v>
      </c>
      <c r="I38" s="5">
        <v>1</v>
      </c>
      <c r="J38" s="25">
        <v>138</v>
      </c>
      <c r="K38" s="6">
        <f t="shared" si="2"/>
        <v>0.69</v>
      </c>
    </row>
    <row r="39" spans="2:11">
      <c r="B39" s="27"/>
      <c r="C39" s="29">
        <v>33</v>
      </c>
      <c r="D39" s="29" t="s">
        <v>48</v>
      </c>
      <c r="E39" s="26">
        <f t="shared" si="0"/>
        <v>50.277777777777779</v>
      </c>
      <c r="F39" s="32">
        <v>60</v>
      </c>
      <c r="G39" s="26">
        <f t="shared" si="3"/>
        <v>30.166666666666664</v>
      </c>
      <c r="H39" s="25">
        <v>360</v>
      </c>
      <c r="I39" s="5">
        <v>1</v>
      </c>
      <c r="J39" s="25">
        <v>181</v>
      </c>
      <c r="K39" s="6">
        <f t="shared" si="2"/>
        <v>0.50277777777777777</v>
      </c>
    </row>
    <row r="40" spans="2:11">
      <c r="B40" s="27"/>
      <c r="C40" s="29">
        <v>34</v>
      </c>
      <c r="D40" s="57" t="s">
        <v>36</v>
      </c>
      <c r="E40" s="26">
        <f t="shared" si="0"/>
        <v>107</v>
      </c>
      <c r="F40" s="32">
        <v>60</v>
      </c>
      <c r="G40" s="36">
        <f t="shared" si="3"/>
        <v>64.2</v>
      </c>
      <c r="H40" s="25">
        <v>300</v>
      </c>
      <c r="I40" s="5">
        <v>1</v>
      </c>
      <c r="J40" s="25">
        <v>321</v>
      </c>
      <c r="K40" s="6">
        <f t="shared" si="2"/>
        <v>1.07</v>
      </c>
    </row>
    <row r="41" spans="2:11">
      <c r="B41" s="27"/>
      <c r="C41" s="29">
        <v>35</v>
      </c>
      <c r="D41" s="57" t="s">
        <v>35</v>
      </c>
      <c r="E41" s="26">
        <f t="shared" si="0"/>
        <v>107</v>
      </c>
      <c r="F41" s="32">
        <v>80</v>
      </c>
      <c r="G41" s="36">
        <f t="shared" si="3"/>
        <v>85.600000000000009</v>
      </c>
      <c r="H41" s="25">
        <v>300</v>
      </c>
      <c r="I41" s="5">
        <v>1</v>
      </c>
      <c r="J41" s="25">
        <v>321</v>
      </c>
      <c r="K41" s="6">
        <f t="shared" si="2"/>
        <v>1.07</v>
      </c>
    </row>
    <row r="42" spans="2:11">
      <c r="B42" s="27"/>
      <c r="C42" s="29">
        <v>36</v>
      </c>
      <c r="D42" s="30" t="s">
        <v>66</v>
      </c>
      <c r="E42" s="26">
        <f>IF(ISERROR($J42/($H42*$I42)*100),"",$J42/($H42*$I42)*100)</f>
        <v>87.25</v>
      </c>
      <c r="F42" s="32">
        <v>80</v>
      </c>
      <c r="G42" s="36">
        <f>IF(ISERROR($J42/($H42*$I42)*F42),"",$J42/($H42*$I42)*F42)</f>
        <v>69.800000000000011</v>
      </c>
      <c r="H42" s="25">
        <v>8000</v>
      </c>
      <c r="I42" s="5">
        <v>1</v>
      </c>
      <c r="J42" s="25">
        <v>6980</v>
      </c>
      <c r="K42" s="6">
        <f>IF(ISERROR($J42/($H42*$I42)),"",$J42/($H42*$I42))</f>
        <v>0.87250000000000005</v>
      </c>
    </row>
    <row r="43" spans="2:11">
      <c r="B43" s="27"/>
      <c r="C43" s="29">
        <v>37</v>
      </c>
      <c r="D43" s="30" t="s">
        <v>67</v>
      </c>
      <c r="E43" s="26">
        <f>IF(ISERROR($J43/($H43*$I43)*100),"",$J43/($H43*$I43)*100)</f>
        <v>116.3</v>
      </c>
      <c r="F43" s="32">
        <v>80</v>
      </c>
      <c r="G43" s="36">
        <f>IF(ISERROR($J43/($H43*$I43)*F43),"",$J43/($H43*$I43)*F43)</f>
        <v>93.04</v>
      </c>
      <c r="H43" s="25">
        <v>1000</v>
      </c>
      <c r="I43" s="5">
        <v>1</v>
      </c>
      <c r="J43" s="25">
        <v>1163</v>
      </c>
      <c r="K43" s="6">
        <f>IF(ISERROR($J43/($H43*$I43)),"",$J43/($H43*$I43))</f>
        <v>1.163</v>
      </c>
    </row>
    <row r="44" spans="2:11">
      <c r="B44" s="27"/>
      <c r="C44" s="29">
        <v>38</v>
      </c>
      <c r="D44" s="29" t="s">
        <v>49</v>
      </c>
      <c r="E44" s="26">
        <f t="shared" si="0"/>
        <v>43.113425925925924</v>
      </c>
      <c r="F44" s="32">
        <v>60</v>
      </c>
      <c r="G44" s="26">
        <f t="shared" si="3"/>
        <v>25.868055555555554</v>
      </c>
      <c r="H44" s="25">
        <v>128</v>
      </c>
      <c r="I44" s="60">
        <v>2.7</v>
      </c>
      <c r="J44" s="25">
        <v>149</v>
      </c>
      <c r="K44" s="6">
        <f t="shared" si="2"/>
        <v>0.43113425925925924</v>
      </c>
    </row>
    <row r="45" spans="2:11">
      <c r="B45" s="27"/>
      <c r="C45" s="29">
        <v>39</v>
      </c>
      <c r="D45" s="29" t="s">
        <v>63</v>
      </c>
      <c r="E45" s="26">
        <f t="shared" si="0"/>
        <v>44.166666666666664</v>
      </c>
      <c r="F45" s="32">
        <v>60</v>
      </c>
      <c r="G45" s="26">
        <f t="shared" si="3"/>
        <v>26.5</v>
      </c>
      <c r="H45" s="25">
        <v>360</v>
      </c>
      <c r="I45" s="5">
        <v>1</v>
      </c>
      <c r="J45" s="25">
        <v>159</v>
      </c>
      <c r="K45" s="6">
        <f t="shared" si="2"/>
        <v>0.44166666666666665</v>
      </c>
    </row>
    <row r="46" spans="2:11">
      <c r="B46" s="27"/>
      <c r="C46" s="29">
        <v>40</v>
      </c>
      <c r="D46" s="29" t="s">
        <v>64</v>
      </c>
      <c r="E46" s="26">
        <f t="shared" si="0"/>
        <v>61.15384615384616</v>
      </c>
      <c r="F46" s="32">
        <v>60</v>
      </c>
      <c r="G46" s="26">
        <f t="shared" si="3"/>
        <v>36.692307692307693</v>
      </c>
      <c r="H46" s="25">
        <v>260</v>
      </c>
      <c r="I46" s="5">
        <v>1</v>
      </c>
      <c r="J46" s="25">
        <v>159</v>
      </c>
      <c r="K46" s="6">
        <f t="shared" si="2"/>
        <v>0.61153846153846159</v>
      </c>
    </row>
    <row r="47" spans="2:11">
      <c r="B47" s="27"/>
      <c r="C47" s="29">
        <v>41</v>
      </c>
      <c r="D47" s="29" t="s">
        <v>65</v>
      </c>
      <c r="E47" s="26">
        <f t="shared" si="0"/>
        <v>29.09090909090909</v>
      </c>
      <c r="F47" s="32">
        <v>60</v>
      </c>
      <c r="G47" s="62">
        <f t="shared" si="3"/>
        <v>17.454545454545453</v>
      </c>
      <c r="H47" s="25">
        <v>330</v>
      </c>
      <c r="I47" s="60">
        <v>2</v>
      </c>
      <c r="J47" s="25">
        <v>192</v>
      </c>
      <c r="K47" s="6">
        <f t="shared" si="2"/>
        <v>0.29090909090909089</v>
      </c>
    </row>
    <row r="48" spans="2:11">
      <c r="B48" s="27"/>
      <c r="C48" s="29">
        <v>42</v>
      </c>
      <c r="D48" s="29" t="s">
        <v>26</v>
      </c>
      <c r="E48" s="26">
        <f t="shared" si="0"/>
        <v>27.592592592592592</v>
      </c>
      <c r="F48" s="32">
        <v>60</v>
      </c>
      <c r="G48" s="62">
        <f t="shared" si="3"/>
        <v>16.555555555555554</v>
      </c>
      <c r="H48" s="25">
        <v>540</v>
      </c>
      <c r="I48" s="5">
        <v>1</v>
      </c>
      <c r="J48" s="25">
        <v>149</v>
      </c>
      <c r="K48" s="6">
        <f t="shared" si="2"/>
        <v>0.27592592592592591</v>
      </c>
    </row>
    <row r="49" spans="2:11">
      <c r="B49" s="28"/>
      <c r="C49" s="29">
        <v>43</v>
      </c>
      <c r="D49" s="29" t="s">
        <v>28</v>
      </c>
      <c r="E49" s="26">
        <f t="shared" si="0"/>
        <v>54.666666666666664</v>
      </c>
      <c r="F49" s="32">
        <v>60</v>
      </c>
      <c r="G49" s="26">
        <f t="shared" si="3"/>
        <v>32.799999999999997</v>
      </c>
      <c r="H49" s="25">
        <v>450</v>
      </c>
      <c r="I49" s="5">
        <v>1</v>
      </c>
      <c r="J49" s="25">
        <v>246</v>
      </c>
      <c r="K49" s="6">
        <f t="shared" si="2"/>
        <v>0.54666666666666663</v>
      </c>
    </row>
  </sheetData>
  <phoneticPr fontId="1"/>
  <dataValidations count="1">
    <dataValidation imeMode="off" allowBlank="1" showInputMessage="1" showErrorMessage="1" sqref="E7:K49" xr:uid="{1E1E93FE-52FF-44CD-9CF6-DE1AF6F88184}"/>
  </dataValidations>
  <hyperlinks>
    <hyperlink ref="D4" r:id="rId1" xr:uid="{64A0B0E6-57B4-46C6-B3A8-77D8F3DF2799}"/>
  </hyperlinks>
  <pageMargins left="0.01" right="0.06" top="0.38" bottom="0.1" header="0.16" footer="0.14000000000000001"/>
  <pageSetup paperSize="9" scale="5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96305-E2FC-423B-B10B-B5C714E1A0F0}">
  <dimension ref="A1:L30"/>
  <sheetViews>
    <sheetView topLeftCell="A7" zoomScale="70" zoomScaleNormal="70" workbookViewId="0">
      <selection activeCell="B8" sqref="B8"/>
    </sheetView>
  </sheetViews>
  <sheetFormatPr defaultRowHeight="18.75"/>
  <cols>
    <col min="2" max="2" width="59.25" customWidth="1"/>
    <col min="3" max="3" width="16.5" customWidth="1"/>
    <col min="4" max="4" width="15.125" customWidth="1"/>
    <col min="5" max="5" width="9" customWidth="1"/>
    <col min="7" max="7" width="11.125" customWidth="1"/>
    <col min="8" max="8" width="16.5" customWidth="1"/>
    <col min="9" max="9" width="16.875" customWidth="1"/>
    <col min="10" max="10" width="16" customWidth="1"/>
    <col min="11" max="11" width="12.125" customWidth="1"/>
  </cols>
  <sheetData>
    <row r="1" spans="1:12">
      <c r="B1" t="s">
        <v>18</v>
      </c>
    </row>
    <row r="2" spans="1:12">
      <c r="B2" s="31" t="s">
        <v>17</v>
      </c>
    </row>
    <row r="3" spans="1:12">
      <c r="B3" t="s">
        <v>19</v>
      </c>
    </row>
    <row r="4" spans="1:12">
      <c r="B4" s="31" t="s">
        <v>16</v>
      </c>
    </row>
    <row r="5" spans="1:12">
      <c r="B5" t="s">
        <v>90</v>
      </c>
    </row>
    <row r="6" spans="1:12">
      <c r="B6" s="31" t="s">
        <v>20</v>
      </c>
      <c r="C6" t="s">
        <v>95</v>
      </c>
      <c r="G6" t="s">
        <v>94</v>
      </c>
    </row>
    <row r="7" spans="1:12">
      <c r="G7" s="31" t="s">
        <v>91</v>
      </c>
    </row>
    <row r="9" spans="1:12">
      <c r="B9" s="1"/>
      <c r="C9" s="14" t="s">
        <v>5</v>
      </c>
      <c r="D9" s="15"/>
      <c r="E9" s="15"/>
      <c r="F9" s="15"/>
      <c r="G9" s="16"/>
      <c r="H9" s="11" t="s">
        <v>11</v>
      </c>
      <c r="I9" s="12"/>
      <c r="J9" s="12"/>
      <c r="K9" s="13"/>
    </row>
    <row r="10" spans="1:12" ht="60" customHeight="1" thickBot="1">
      <c r="A10" s="2"/>
      <c r="B10" s="10" t="s">
        <v>10</v>
      </c>
      <c r="C10" s="17" t="s">
        <v>7</v>
      </c>
      <c r="D10" s="17" t="s">
        <v>6</v>
      </c>
      <c r="E10" s="18"/>
      <c r="F10" s="18"/>
      <c r="G10" s="18"/>
      <c r="H10" s="17" t="s">
        <v>92</v>
      </c>
      <c r="I10" s="17" t="s">
        <v>93</v>
      </c>
      <c r="J10" s="17" t="s">
        <v>8</v>
      </c>
      <c r="K10" s="17" t="s">
        <v>9</v>
      </c>
      <c r="L10" s="2"/>
    </row>
    <row r="11" spans="1:12" ht="19.5" thickTop="1">
      <c r="A11" s="2"/>
      <c r="B11" s="8" t="s">
        <v>4</v>
      </c>
      <c r="C11" s="9">
        <v>65</v>
      </c>
      <c r="D11" s="9">
        <v>260</v>
      </c>
      <c r="E11" s="9">
        <v>0</v>
      </c>
      <c r="F11" s="9">
        <v>0</v>
      </c>
      <c r="G11" s="9">
        <v>0</v>
      </c>
      <c r="H11" s="9">
        <v>65</v>
      </c>
      <c r="I11" s="9">
        <v>1200</v>
      </c>
      <c r="J11" s="9">
        <v>60</v>
      </c>
      <c r="K11" s="9">
        <v>200</v>
      </c>
      <c r="L11" s="2"/>
    </row>
    <row r="12" spans="1:12">
      <c r="A12" s="2"/>
      <c r="B12" s="3" t="s">
        <v>0</v>
      </c>
      <c r="C12" s="5">
        <v>1</v>
      </c>
      <c r="D12" s="5">
        <v>1</v>
      </c>
      <c r="E12" s="5">
        <v>1</v>
      </c>
      <c r="F12" s="5">
        <v>1</v>
      </c>
      <c r="G12" s="5">
        <v>1</v>
      </c>
      <c r="H12" s="5">
        <v>2.2999999999999998</v>
      </c>
      <c r="I12" s="5">
        <v>2.2999999999999998</v>
      </c>
      <c r="J12" s="5">
        <v>1</v>
      </c>
      <c r="K12" s="5">
        <v>1</v>
      </c>
      <c r="L12" s="2"/>
    </row>
    <row r="13" spans="1:12">
      <c r="A13" s="2"/>
      <c r="B13" s="3" t="s">
        <v>1</v>
      </c>
      <c r="C13" s="4">
        <v>57</v>
      </c>
      <c r="D13" s="4">
        <v>278</v>
      </c>
      <c r="E13" s="4">
        <v>0</v>
      </c>
      <c r="F13" s="4">
        <v>0</v>
      </c>
      <c r="G13" s="4">
        <v>0</v>
      </c>
      <c r="H13" s="4">
        <v>57</v>
      </c>
      <c r="I13" s="4">
        <v>1002</v>
      </c>
      <c r="J13" s="4">
        <v>32</v>
      </c>
      <c r="K13" s="4">
        <v>40</v>
      </c>
      <c r="L13" s="2"/>
    </row>
    <row r="14" spans="1:12">
      <c r="A14" s="2"/>
      <c r="B14" s="3" t="s">
        <v>2</v>
      </c>
      <c r="C14" s="6">
        <f>C$13/(C$11*C$12)</f>
        <v>0.87692307692307692</v>
      </c>
      <c r="D14" s="6">
        <f>D$13/(D$11*D$12)</f>
        <v>1.0692307692307692</v>
      </c>
      <c r="E14" s="6" t="e">
        <f>E$13/(E$11*E$12)</f>
        <v>#DIV/0!</v>
      </c>
      <c r="F14" s="6" t="e">
        <f t="shared" ref="F14:K14" si="0">F$13/(F$11*F$12)</f>
        <v>#DIV/0!</v>
      </c>
      <c r="G14" s="6" t="e">
        <f t="shared" si="0"/>
        <v>#DIV/0!</v>
      </c>
      <c r="H14" s="6">
        <f>H$13/(H$11*H$12)</f>
        <v>0.38127090301003347</v>
      </c>
      <c r="I14" s="6">
        <f t="shared" si="0"/>
        <v>0.36304347826086958</v>
      </c>
      <c r="J14" s="6">
        <f t="shared" si="0"/>
        <v>0.53333333333333333</v>
      </c>
      <c r="K14" s="6">
        <f t="shared" si="0"/>
        <v>0.2</v>
      </c>
      <c r="L14" s="2"/>
    </row>
    <row r="15" spans="1:12">
      <c r="A15" s="2"/>
      <c r="B15" s="3" t="s">
        <v>3</v>
      </c>
      <c r="C15" s="7">
        <f>C$13/(C$11*C$12)*100</f>
        <v>87.692307692307693</v>
      </c>
      <c r="D15" s="7">
        <f>D$13/(D$11*D$12)*100</f>
        <v>106.92307692307692</v>
      </c>
      <c r="E15" s="7" t="e">
        <f t="shared" ref="E15:K15" si="1">E$13/(E$11*E$12)*100</f>
        <v>#DIV/0!</v>
      </c>
      <c r="F15" s="7" t="e">
        <f t="shared" si="1"/>
        <v>#DIV/0!</v>
      </c>
      <c r="G15" s="7" t="e">
        <f t="shared" si="1"/>
        <v>#DIV/0!</v>
      </c>
      <c r="H15" s="7">
        <f t="shared" si="1"/>
        <v>38.127090301003349</v>
      </c>
      <c r="I15" s="7">
        <f t="shared" si="1"/>
        <v>36.304347826086961</v>
      </c>
      <c r="J15" s="7">
        <f t="shared" si="1"/>
        <v>53.333333333333336</v>
      </c>
      <c r="K15" s="7">
        <f t="shared" si="1"/>
        <v>20</v>
      </c>
      <c r="L15" s="2"/>
    </row>
    <row r="16" spans="1:12">
      <c r="A16" s="2"/>
      <c r="B16" s="2"/>
      <c r="C16" s="2"/>
      <c r="D16" s="2"/>
      <c r="E16" s="2"/>
      <c r="F16" s="2"/>
      <c r="G16" s="2"/>
      <c r="H16" s="2"/>
      <c r="I16" s="2"/>
      <c r="J16" s="2"/>
      <c r="K16" s="2"/>
      <c r="L16" s="2"/>
    </row>
    <row r="17" spans="1:12" ht="52.5" customHeight="1">
      <c r="A17" s="2"/>
      <c r="B17" s="2"/>
      <c r="C17" s="2">
        <v>31</v>
      </c>
      <c r="D17" s="2" t="s">
        <v>71</v>
      </c>
      <c r="E17" s="2"/>
      <c r="F17" s="2"/>
      <c r="G17" s="2">
        <v>12</v>
      </c>
      <c r="H17" s="71" t="s">
        <v>75</v>
      </c>
      <c r="I17" s="2"/>
      <c r="J17" s="2" t="s">
        <v>70</v>
      </c>
      <c r="K17" s="2"/>
      <c r="L17" s="2"/>
    </row>
    <row r="18" spans="1:12">
      <c r="A18" s="2"/>
      <c r="B18" s="64" t="s">
        <v>79</v>
      </c>
      <c r="C18" s="2">
        <f>C19/2</f>
        <v>39</v>
      </c>
      <c r="D18" s="2">
        <f>C18*$C$17</f>
        <v>1209</v>
      </c>
      <c r="E18" s="66"/>
      <c r="F18" s="67"/>
      <c r="G18" s="2"/>
      <c r="H18" s="2"/>
      <c r="J18" s="2"/>
      <c r="K18" s="2"/>
      <c r="L18" s="2"/>
    </row>
    <row r="19" spans="1:12">
      <c r="B19" s="63" t="s">
        <v>72</v>
      </c>
      <c r="C19">
        <v>78</v>
      </c>
      <c r="D19" s="65">
        <f>C19*$C$17</f>
        <v>2418</v>
      </c>
      <c r="E19" s="68"/>
      <c r="F19" s="69" t="s">
        <v>68</v>
      </c>
      <c r="G19" s="2">
        <f t="shared" ref="G19:G20" si="2">C19</f>
        <v>78</v>
      </c>
      <c r="H19" s="70">
        <f t="shared" ref="H19:H20" si="3">G19*$G$17</f>
        <v>936</v>
      </c>
    </row>
    <row r="20" spans="1:12">
      <c r="B20" s="63" t="s">
        <v>73</v>
      </c>
      <c r="C20" s="2">
        <v>50</v>
      </c>
      <c r="D20" s="2">
        <f>C20*$C$17</f>
        <v>1550</v>
      </c>
      <c r="E20" s="68"/>
      <c r="F20" s="69" t="s">
        <v>69</v>
      </c>
      <c r="G20" s="2">
        <f t="shared" si="2"/>
        <v>50</v>
      </c>
      <c r="H20" s="65">
        <f t="shared" si="3"/>
        <v>600</v>
      </c>
    </row>
    <row r="21" spans="1:12">
      <c r="D21" s="73">
        <f>D18</f>
        <v>1209</v>
      </c>
      <c r="F21" s="1" t="s">
        <v>77</v>
      </c>
      <c r="G21" s="1"/>
      <c r="H21" s="72">
        <f>H19-H20</f>
        <v>336</v>
      </c>
    </row>
    <row r="22" spans="1:12">
      <c r="D22" s="73">
        <f>D21*4</f>
        <v>4836</v>
      </c>
      <c r="F22" s="1" t="s">
        <v>76</v>
      </c>
      <c r="G22" s="1"/>
      <c r="H22" s="72">
        <f>H21*4</f>
        <v>1344</v>
      </c>
    </row>
    <row r="23" spans="1:12">
      <c r="D23" s="73">
        <f>D22*2</f>
        <v>9672</v>
      </c>
      <c r="F23" s="1" t="s">
        <v>74</v>
      </c>
      <c r="G23" s="1"/>
      <c r="H23" s="72">
        <f>H22*2</f>
        <v>2688</v>
      </c>
    </row>
    <row r="24" spans="1:12">
      <c r="B24" s="63" t="s">
        <v>81</v>
      </c>
      <c r="D24" s="73">
        <f>D23*2</f>
        <v>19344</v>
      </c>
      <c r="F24" s="1" t="s">
        <v>78</v>
      </c>
      <c r="G24" s="1"/>
      <c r="H24" s="72">
        <f>H23*2</f>
        <v>5376</v>
      </c>
      <c r="I24" s="74" t="s">
        <v>86</v>
      </c>
      <c r="J24" s="73">
        <f>D24-H24</f>
        <v>13968</v>
      </c>
    </row>
    <row r="25" spans="1:12">
      <c r="B25" s="63" t="s">
        <v>83</v>
      </c>
      <c r="D25">
        <f>$C$18*2*4*2*$C$17</f>
        <v>19344</v>
      </c>
    </row>
    <row r="26" spans="1:12">
      <c r="B26" s="63" t="s">
        <v>80</v>
      </c>
      <c r="D26">
        <f>50*2*4*2*31</f>
        <v>24800</v>
      </c>
      <c r="F26">
        <f>D26-D24</f>
        <v>5456</v>
      </c>
      <c r="G26" t="s">
        <v>84</v>
      </c>
    </row>
    <row r="27" spans="1:12">
      <c r="G27" t="s">
        <v>82</v>
      </c>
    </row>
    <row r="28" spans="1:12">
      <c r="G28" t="s">
        <v>85</v>
      </c>
    </row>
    <row r="30" spans="1:12">
      <c r="D30" s="73" t="s">
        <v>87</v>
      </c>
    </row>
  </sheetData>
  <phoneticPr fontId="1"/>
  <hyperlinks>
    <hyperlink ref="B4" r:id="rId1" xr:uid="{03A6B7A1-8464-47BE-95CC-1B204BC4DFEF}"/>
    <hyperlink ref="B2" r:id="rId2" xr:uid="{E3457278-E661-407C-94CA-DD3FCC654884}"/>
    <hyperlink ref="B6" r:id="rId3" xr:uid="{959E9A58-0EDF-48DE-87D4-1DC3B9348E76}"/>
    <hyperlink ref="G7" r:id="rId4" xr:uid="{D46FC358-724A-46A3-9B89-CFD6F6FC0D02}"/>
  </hyperlinks>
  <pageMargins left="0.7" right="0.7" top="0.75" bottom="0.75" header="0.3" footer="0.3"/>
  <pageSetup paperSize="9" orientation="portrait" horizontalDpi="0" verticalDpi="0"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PDF用</vt:lpstr>
      <vt:lpstr>並べ替え用01</vt:lpstr>
      <vt:lpstr>三菱シンクタンクの数字とAmazonとの違い＿パスタ乾麺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MachizukuriKariya</dc:creator>
  <cp:lastModifiedBy>理 竹内</cp:lastModifiedBy>
  <cp:lastPrinted>2025-05-02T08:45:50Z</cp:lastPrinted>
  <dcterms:created xsi:type="dcterms:W3CDTF">2015-06-05T18:19:34Z</dcterms:created>
  <dcterms:modified xsi:type="dcterms:W3CDTF">2025-05-09T02:22:36Z</dcterms:modified>
</cp:coreProperties>
</file>